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i.potskhverashvili\Desktop\გამჭვირვალობა ახალი\ხელახლა ასატვირთი\"/>
    </mc:Choice>
  </mc:AlternateContent>
  <xr:revisionPtr revIDLastSave="0" documentId="13_ncr:201_{2A213BAC-5707-4C45-BDF4-C81D35E18A7D}" xr6:coauthVersionLast="47" xr6:coauthVersionMax="47" xr10:uidLastSave="{00000000-0000-0000-0000-000000000000}"/>
  <bookViews>
    <workbookView xWindow="-120" yWindow="-120" windowWidth="29040" windowHeight="15840" tabRatio="853" firstSheet="16" activeTab="24" xr2:uid="{5A39AAC9-B5F7-48CA-95F2-00A82C441DD0}"/>
  </bookViews>
  <sheets>
    <sheet name="Info" sheetId="1" r:id="rId1"/>
    <sheet name="1. key ratios" sheetId="2" r:id="rId2"/>
    <sheet name="2. RC" sheetId="3" r:id="rId3"/>
    <sheet name="3. PL" sheetId="4" r:id="rId4"/>
    <sheet name="4. Off-Balance" sheetId="5" r:id="rId5"/>
    <sheet name="5. RWA" sheetId="6" r:id="rId6"/>
    <sheet name="6. Administrators-shareholders" sheetId="7" r:id="rId7"/>
    <sheet name="7. LI1" sheetId="8" r:id="rId8"/>
    <sheet name="8. LI2" sheetId="9" r:id="rId9"/>
    <sheet name="9. Capital" sheetId="10" r:id="rId10"/>
    <sheet name="9.1. Capital Requirements" sheetId="11" r:id="rId11"/>
    <sheet name="10. CC2" sheetId="12" r:id="rId12"/>
    <sheet name="11. CRWA" sheetId="13" r:id="rId13"/>
    <sheet name="12. CRM" sheetId="14" r:id="rId14"/>
    <sheet name="13. CRME" sheetId="15" r:id="rId15"/>
    <sheet name="14. LCR" sheetId="16" r:id="rId16"/>
    <sheet name="15. CCR" sheetId="17" r:id="rId17"/>
    <sheet name="15.1. LR" sheetId="18" r:id="rId18"/>
    <sheet name="16. NSFR" sheetId="19" r:id="rId19"/>
    <sheet name=" 17. Residual Maturity" sheetId="20" r:id="rId20"/>
    <sheet name="18. Assets by Exposure classes" sheetId="21" r:id="rId21"/>
    <sheet name="19. Assets by Risk Sectors" sheetId="22" r:id="rId22"/>
    <sheet name="20. Reserves" sheetId="23" r:id="rId23"/>
    <sheet name="21. NPL" sheetId="24" r:id="rId24"/>
    <sheet name="22. Quality" sheetId="25" r:id="rId25"/>
    <sheet name="23. LTV" sheetId="26" r:id="rId26"/>
    <sheet name="24. Risk Sector" sheetId="27" r:id="rId27"/>
    <sheet name="25. Collateral" sheetId="28" r:id="rId28"/>
    <sheet name="26. Retail Products" sheetId="29" r:id="rId29"/>
  </sheets>
  <externalReferences>
    <externalReference r:id="rId30"/>
    <externalReference r:id="rId31"/>
    <externalReference r:id="rId32"/>
  </externalReferences>
  <definedNames>
    <definedName name="_cur1">'[1]Appl (2)'!$F$2:$F$7200</definedName>
    <definedName name="_cur2">'[1]Appl (2)'!$H$2:$H$7200</definedName>
    <definedName name="_xlnm._FilterDatabase" localSheetId="4" hidden="1">'4. Off-Balance'!$B$6:$H$53</definedName>
    <definedName name="_sum1">'[1]Appl (2)'!$E$2:$E$7200</definedName>
    <definedName name="_sum2">'[1]Appl (2)'!$G$2:$G$7200</definedName>
    <definedName name="ACC_BALACC">#REF!</definedName>
    <definedName name="ACC_CRS">#REF!</definedName>
    <definedName name="ACC_DBS">#REF!</definedName>
    <definedName name="ACC_ISO">#REF!</definedName>
    <definedName name="ACC_SALDO">#REF!</definedName>
    <definedName name="BS_BALACC">#REF!</definedName>
    <definedName name="BS_BALANCE">#REF!</definedName>
    <definedName name="BS_CR">#REF!</definedName>
    <definedName name="BS_CR_EQU">#REF!</definedName>
    <definedName name="BS_DB">#REF!</definedName>
    <definedName name="BS_DB_EQU">#REF!</definedName>
    <definedName name="BS_DT">#REF!</definedName>
    <definedName name="BS_ISO">#REF!</definedName>
    <definedName name="CurrentDate">#REF!</definedName>
    <definedName name="date">'[1]Appl (2)'!$B$2:$B$7200</definedName>
    <definedName name="date1">'[1]Appl (2)'!$C$2:$C$7200</definedName>
    <definedName name="L_FORMULAS_GEO">[2]ListSheet!$W$2:$W$15</definedName>
    <definedName name="Sheet">[3]Sheet2!$H$5:$H$31</definedName>
    <definedName name="საკრედიტო">[3]Sheet2!$B$6:$B$8</definedName>
    <definedName name="ფაილი">[3]Sheet2!$B$2:$B$3</definedName>
    <definedName name="ცვლილება_კორექტირება_რეგულაციაში">[3]Sheet2!$K$5:$K$9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2" l="1"/>
  <c r="C36" i="12"/>
  <c r="C37" i="12"/>
  <c r="C15" i="12"/>
  <c r="C25" i="12"/>
  <c r="E40" i="3"/>
  <c r="D40" i="3"/>
  <c r="E39" i="3"/>
  <c r="C10" i="10" s="1"/>
  <c r="E38" i="3"/>
  <c r="C11" i="10" s="1"/>
  <c r="E37" i="3"/>
  <c r="E36" i="3"/>
  <c r="E35" i="3"/>
  <c r="E34" i="3"/>
  <c r="E33" i="3"/>
  <c r="C7" i="10" s="1"/>
  <c r="E30" i="3"/>
  <c r="E29" i="3"/>
  <c r="E28" i="3"/>
  <c r="E27" i="3"/>
  <c r="E26" i="3"/>
  <c r="E25" i="3"/>
  <c r="E24" i="3"/>
  <c r="D31" i="3"/>
  <c r="D41" i="3" s="1"/>
  <c r="E23" i="3"/>
  <c r="E22" i="3"/>
  <c r="E19" i="3"/>
  <c r="E18" i="3"/>
  <c r="E17" i="3"/>
  <c r="E16" i="3"/>
  <c r="E15" i="3"/>
  <c r="D14" i="3"/>
  <c r="C14" i="3"/>
  <c r="E13" i="3"/>
  <c r="E12" i="3"/>
  <c r="E14" i="3" s="1"/>
  <c r="E11" i="3"/>
  <c r="E10" i="3"/>
  <c r="E9" i="3"/>
  <c r="E8" i="3"/>
  <c r="E7" i="3"/>
  <c r="C20" i="3"/>
  <c r="D20" i="3" l="1"/>
  <c r="E20" i="3" s="1"/>
  <c r="C31" i="3"/>
  <c r="C31" i="10"/>
  <c r="I32" i="27"/>
  <c r="C32" i="27"/>
  <c r="I31" i="27"/>
  <c r="C31" i="27"/>
  <c r="I30" i="27"/>
  <c r="C30" i="27"/>
  <c r="I29" i="27"/>
  <c r="C29" i="27"/>
  <c r="I28" i="27"/>
  <c r="C28" i="27"/>
  <c r="I27" i="27"/>
  <c r="C27" i="27"/>
  <c r="I26" i="27"/>
  <c r="C26" i="27"/>
  <c r="I25" i="27"/>
  <c r="C25" i="27"/>
  <c r="I24" i="27"/>
  <c r="C24" i="27"/>
  <c r="I23" i="27"/>
  <c r="C23" i="27"/>
  <c r="I22" i="27"/>
  <c r="C22" i="27"/>
  <c r="I21" i="27"/>
  <c r="C21" i="27"/>
  <c r="I20" i="27"/>
  <c r="C20" i="27"/>
  <c r="I19" i="27"/>
  <c r="C19" i="27"/>
  <c r="I18" i="27"/>
  <c r="C18" i="27"/>
  <c r="I17" i="27"/>
  <c r="C17" i="27"/>
  <c r="I16" i="27"/>
  <c r="C16" i="27"/>
  <c r="I15" i="27"/>
  <c r="C15" i="27"/>
  <c r="I14" i="27"/>
  <c r="C14" i="27"/>
  <c r="I13" i="27"/>
  <c r="C13" i="27"/>
  <c r="I12" i="27"/>
  <c r="C12" i="27"/>
  <c r="I11" i="27"/>
  <c r="C11" i="27"/>
  <c r="I10" i="27"/>
  <c r="C10" i="27"/>
  <c r="I9" i="27"/>
  <c r="C9" i="27"/>
  <c r="I8" i="27"/>
  <c r="C8" i="27"/>
  <c r="N33" i="27"/>
  <c r="M33" i="27"/>
  <c r="L33" i="27"/>
  <c r="K33" i="27"/>
  <c r="J33" i="27"/>
  <c r="I7" i="27"/>
  <c r="H33" i="27"/>
  <c r="G33" i="27"/>
  <c r="F33" i="27"/>
  <c r="E33" i="27"/>
  <c r="C7" i="27"/>
  <c r="N20" i="17"/>
  <c r="N19" i="17"/>
  <c r="E19" i="17"/>
  <c r="N18" i="17"/>
  <c r="E18" i="17"/>
  <c r="N17" i="17"/>
  <c r="E17" i="17"/>
  <c r="N16" i="17"/>
  <c r="E16" i="17"/>
  <c r="N15" i="17"/>
  <c r="E15" i="17"/>
  <c r="M14" i="17"/>
  <c r="M21" i="17" s="1"/>
  <c r="L14" i="17"/>
  <c r="K14" i="17"/>
  <c r="J14" i="17"/>
  <c r="I14" i="17"/>
  <c r="H14" i="17"/>
  <c r="H21" i="17" s="1"/>
  <c r="G14" i="17"/>
  <c r="F14" i="17"/>
  <c r="C14" i="17"/>
  <c r="N13" i="17"/>
  <c r="N12" i="17"/>
  <c r="E12" i="17"/>
  <c r="N11" i="17"/>
  <c r="E11" i="17"/>
  <c r="N10" i="17"/>
  <c r="E10" i="17"/>
  <c r="N9" i="17"/>
  <c r="E9" i="17"/>
  <c r="M7" i="17"/>
  <c r="L7" i="17"/>
  <c r="L21" i="17" s="1"/>
  <c r="J7" i="17"/>
  <c r="J21" i="17" s="1"/>
  <c r="I7" i="17"/>
  <c r="H7" i="17"/>
  <c r="G7" i="17"/>
  <c r="G21" i="17" s="1"/>
  <c r="F7" i="17"/>
  <c r="F21" i="17" s="1"/>
  <c r="J23" i="16"/>
  <c r="J25" i="16" s="1"/>
  <c r="I23" i="16"/>
  <c r="I25" i="16" s="1"/>
  <c r="G23" i="16"/>
  <c r="F23" i="16"/>
  <c r="F25" i="16" s="1"/>
  <c r="J21" i="16"/>
  <c r="I21" i="16"/>
  <c r="G21" i="16"/>
  <c r="F21" i="16"/>
  <c r="K18" i="16"/>
  <c r="H18" i="16"/>
  <c r="H21" i="16" s="1"/>
  <c r="J16" i="16"/>
  <c r="I16" i="16"/>
  <c r="G16" i="16"/>
  <c r="F16" i="16"/>
  <c r="K16" i="16"/>
  <c r="E22" i="15"/>
  <c r="D22" i="15"/>
  <c r="H21" i="15"/>
  <c r="H20" i="15"/>
  <c r="H19" i="15"/>
  <c r="H18" i="15"/>
  <c r="H17" i="15"/>
  <c r="H16" i="15"/>
  <c r="H15" i="15"/>
  <c r="H14" i="15"/>
  <c r="H13" i="15"/>
  <c r="H12" i="15"/>
  <c r="H11" i="15"/>
  <c r="H10" i="15"/>
  <c r="H9" i="15"/>
  <c r="G22" i="15"/>
  <c r="F22" i="15"/>
  <c r="C22" i="15"/>
  <c r="U21" i="14"/>
  <c r="T21" i="14"/>
  <c r="S21" i="14"/>
  <c r="R21" i="14"/>
  <c r="Q21" i="14"/>
  <c r="P21" i="14"/>
  <c r="O21" i="14"/>
  <c r="N21" i="14"/>
  <c r="M21" i="14"/>
  <c r="L21" i="14"/>
  <c r="K21" i="14"/>
  <c r="J21" i="14"/>
  <c r="I21" i="14"/>
  <c r="H21" i="14"/>
  <c r="G21" i="14"/>
  <c r="F21" i="14"/>
  <c r="E21" i="14"/>
  <c r="D21" i="14"/>
  <c r="C21" i="14"/>
  <c r="V20" i="14"/>
  <c r="V19" i="14"/>
  <c r="V18" i="14"/>
  <c r="V17" i="14"/>
  <c r="V16" i="14"/>
  <c r="V15" i="14"/>
  <c r="V14" i="14"/>
  <c r="V13" i="14"/>
  <c r="V12" i="14"/>
  <c r="V11" i="14"/>
  <c r="V10" i="14"/>
  <c r="V9" i="14"/>
  <c r="V8" i="14"/>
  <c r="V7" i="14"/>
  <c r="R22" i="13"/>
  <c r="P22" i="13"/>
  <c r="N22" i="13"/>
  <c r="L22" i="13"/>
  <c r="J22" i="13"/>
  <c r="H22" i="13"/>
  <c r="F22" i="13"/>
  <c r="D22" i="13"/>
  <c r="S19" i="13"/>
  <c r="S18" i="13"/>
  <c r="S17" i="13"/>
  <c r="S14" i="13"/>
  <c r="O22" i="13"/>
  <c r="S11" i="13"/>
  <c r="S10" i="13"/>
  <c r="K22" i="13"/>
  <c r="C22" i="13"/>
  <c r="C47" i="10"/>
  <c r="C9" i="9"/>
  <c r="C35" i="10"/>
  <c r="C30" i="10"/>
  <c r="E38" i="12"/>
  <c r="B2" i="3"/>
  <c r="B2" i="4" s="1"/>
  <c r="B2" i="5" s="1"/>
  <c r="B2" i="6" s="1"/>
  <c r="B20" i="2"/>
  <c r="B19" i="2"/>
  <c r="B18" i="2"/>
  <c r="B1" i="2"/>
  <c r="B1" i="3" s="1"/>
  <c r="B1" i="4" s="1"/>
  <c r="B1" i="5" s="1"/>
  <c r="B1" i="6" s="1"/>
  <c r="B1" i="7" s="1"/>
  <c r="B1" i="8" s="1"/>
  <c r="B1" i="9" s="1"/>
  <c r="B1" i="10" s="1"/>
  <c r="B1" i="11" s="1"/>
  <c r="B1" i="12" s="1"/>
  <c r="B1" i="13" s="1"/>
  <c r="B1" i="14" s="1"/>
  <c r="B1" i="15" s="1"/>
  <c r="B1" i="16" s="1"/>
  <c r="B1" i="17" s="1"/>
  <c r="B1" i="18" s="1"/>
  <c r="B1" i="19" s="1"/>
  <c r="B1" i="21" s="1"/>
  <c r="B1" i="22" s="1"/>
  <c r="B1" i="23" s="1"/>
  <c r="B1" i="24" s="1"/>
  <c r="E14" i="17" l="1"/>
  <c r="N14" i="17"/>
  <c r="B1" i="26"/>
  <c r="B1" i="27" s="1"/>
  <c r="B1" i="28" s="1"/>
  <c r="B1" i="29" s="1"/>
  <c r="B1" i="25"/>
  <c r="V21" i="14"/>
  <c r="K21" i="16"/>
  <c r="C33" i="27"/>
  <c r="K23" i="16"/>
  <c r="K25" i="16" s="1"/>
  <c r="H23" i="16"/>
  <c r="H25" i="16" s="1"/>
  <c r="H16" i="16"/>
  <c r="H22" i="15"/>
  <c r="E31" i="3"/>
  <c r="C41" i="3"/>
  <c r="E41" i="3" s="1"/>
  <c r="E44" i="12"/>
  <c r="B2" i="7"/>
  <c r="B2" i="8" s="1"/>
  <c r="B2" i="9" s="1"/>
  <c r="B2" i="10" s="1"/>
  <c r="C44" i="10"/>
  <c r="C43" i="10" s="1"/>
  <c r="C52" i="10" s="1"/>
  <c r="C6" i="9"/>
  <c r="C10" i="9" s="1"/>
  <c r="C41" i="10"/>
  <c r="G22" i="13"/>
  <c r="S12" i="13"/>
  <c r="S13" i="13"/>
  <c r="S21" i="13"/>
  <c r="G25" i="16"/>
  <c r="E8" i="17"/>
  <c r="C7" i="17"/>
  <c r="C7" i="9"/>
  <c r="S8" i="13"/>
  <c r="S15" i="13"/>
  <c r="C15" i="10"/>
  <c r="C13" i="10"/>
  <c r="E22" i="13"/>
  <c r="M22" i="13"/>
  <c r="S9" i="13"/>
  <c r="I21" i="17"/>
  <c r="I22" i="13"/>
  <c r="Q22" i="13"/>
  <c r="S16" i="13"/>
  <c r="S20" i="13"/>
  <c r="H8" i="15"/>
  <c r="O33" i="27"/>
  <c r="I33" i="27"/>
  <c r="D33" i="27"/>
  <c r="C12" i="10" l="1"/>
  <c r="B2" i="11"/>
  <c r="B2" i="12"/>
  <c r="B2" i="13" s="1"/>
  <c r="B2" i="14" s="1"/>
  <c r="B2" i="15" s="1"/>
  <c r="B2" i="16" s="1"/>
  <c r="E23" i="12"/>
  <c r="C21" i="17"/>
  <c r="E43" i="12"/>
  <c r="C6" i="10"/>
  <c r="S22" i="13"/>
  <c r="C11" i="9"/>
  <c r="E7" i="17"/>
  <c r="E21" i="17" s="1"/>
  <c r="K8" i="17"/>
  <c r="C28" i="10" l="1"/>
  <c r="N8" i="17"/>
  <c r="N7" i="17" s="1"/>
  <c r="N21" i="17" s="1"/>
  <c r="K7" i="17"/>
  <c r="K21" i="17" s="1"/>
  <c r="B2" i="18"/>
  <c r="B2" i="19" s="1"/>
  <c r="B2" i="21" s="1"/>
  <c r="B2" i="22" s="1"/>
  <c r="B2" i="23" s="1"/>
  <c r="B2" i="24" s="1"/>
  <c r="B2" i="17"/>
  <c r="B2" i="26" l="1"/>
  <c r="B2" i="27" s="1"/>
  <c r="B2" i="28" s="1"/>
  <c r="B2" i="29" s="1"/>
  <c r="B2" i="25"/>
  <c r="C5" i="9"/>
  <c r="C8" i="9" s="1"/>
  <c r="C13" i="9" s="1"/>
</calcChain>
</file>

<file path=xl/sharedStrings.xml><?xml version="1.0" encoding="utf-8"?>
<sst xmlns="http://schemas.openxmlformats.org/spreadsheetml/2006/main" count="1159" uniqueCount="779">
  <si>
    <t>პილარ 3-ის კვარტალური ანგარიშგება</t>
  </si>
  <si>
    <t>ბანკის სრული დასახელება</t>
  </si>
  <si>
    <t>ბანკის სამეთვალყურეო საბჭოს თავმჯდომარე</t>
  </si>
  <si>
    <t>ი.მანაგაძე</t>
  </si>
  <si>
    <t>ბანკის გენერალური დირექტორი</t>
  </si>
  <si>
    <t>ბანკის ვებ-გვერდი</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</si>
  <si>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</si>
  <si>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ცხრილი N</t>
  </si>
  <si>
    <t>სარჩევი</t>
  </si>
  <si>
    <t>ძირითადი მაჩვენებლები</t>
  </si>
  <si>
    <t>საბალანსო უწყისი</t>
  </si>
  <si>
    <t>მოგება-ზარალის ანგარიშგება</t>
  </si>
  <si>
    <t xml:space="preserve">ბალანსგარეშე ანგარიშების უწყისი </t>
  </si>
  <si>
    <t>რისკის მიხედვით შეწონილი რისკის პოზიციები</t>
  </si>
  <si>
    <t>ინფორმაცია ბანკის სამეთვალყურეო საბჭოს, დირექტორატის და აქციონერთა შესახებ</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</si>
  <si>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</si>
  <si>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</si>
  <si>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საზედამხედველო კაპიტალი</t>
  </si>
  <si>
    <t>9.1</t>
  </si>
  <si>
    <t>კაპიტალის ადეკვატურობის მოთხოვნები</t>
  </si>
  <si>
    <t>საბალანსო უწყისისა და საზედამხედველო კაპიტალის ელემენტებს შორის კავშირები</t>
  </si>
  <si>
    <t>საკრედიტო რისკის მიხედვით შეწონილი რისკის პოზიციები</t>
  </si>
  <si>
    <t>საკრედიტო რისკის მიტიგაცია</t>
  </si>
  <si>
    <t>სტანდარტიზებული მიდგომა - საკრედიტო რისკის მიტიგაციის ეფექტი</t>
  </si>
  <si>
    <t>ლიკვიდობის გადაფარვის კოეფიციენტი</t>
  </si>
  <si>
    <t>კონტრაგენტთან დაკავშირებული საკრედიტო რისკის მიხედვით შეწონილი რისკის პოზიციები</t>
  </si>
  <si>
    <t>ლევერიჯის კოეფიციენტი</t>
  </si>
  <si>
    <t>ბანკი:</t>
  </si>
  <si>
    <t>თარიღი:</t>
  </si>
  <si>
    <t>ცხრილი 1</t>
  </si>
  <si>
    <t>N</t>
  </si>
  <si>
    <t>3Q 2022</t>
  </si>
  <si>
    <t>2Q 2022</t>
  </si>
  <si>
    <t>1Q 2022</t>
  </si>
  <si>
    <t>4Q-2021</t>
  </si>
  <si>
    <t>საზედამხედველო კაპიტალი (მოცულობა, ლარი)</t>
  </si>
  <si>
    <t>ბაზელ III-ზე დაფუძნებული ჩარჩოს მიხედვით</t>
  </si>
  <si>
    <t>ძირითადი პირველადი კაპიტალი</t>
  </si>
  <si>
    <t>პირველადი კაპიტალი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</si>
  <si>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</si>
  <si>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</si>
  <si>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</si>
  <si>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რისკის პოზიციები (მოცულობა, ლარი)</t>
  </si>
  <si>
    <t>რისკის მიხედვით შეწონილი რისკის პოზიციები (ბაზელ III-ზე დაფუძნებული ჩარჩოს მიხედვით)</t>
  </si>
  <si>
    <t>კაპიტალის კოეფიციენტები</t>
  </si>
  <si>
    <t xml:space="preserve">ბაზელ III-ზე დაფუძნებული ჩარჩოს მიხედვით </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</si>
  <si>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</si>
  <si>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</si>
  <si>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</si>
  <si>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</si>
  <si>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წმინდა საპროცენტო მარჟა</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</si>
  <si>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</si>
  <si>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</si>
  <si>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</si>
  <si>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</si>
  <si>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სშდრ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</si>
  <si>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</si>
  <si>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</si>
  <si>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</si>
  <si>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</si>
  <si>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</si>
  <si>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</si>
  <si>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</si>
  <si>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</si>
  <si>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</si>
  <si>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</si>
  <si>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ლიკვიდობის გადაფარვის კოეფიციენტი (%)</t>
  </si>
  <si>
    <t>წმინდა სტაბილური დაფინანსების კოეფიციენტი</t>
  </si>
  <si>
    <t>ხელმისაწვდომი სტაბილური დაფინანსება</t>
  </si>
  <si>
    <t>სტაბილური დაფინანსების საჭიროება</t>
  </si>
  <si>
    <t>წმინდა სტაბილური დაფინანსების კოეფიციენტი (%)</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</si>
  <si>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</si>
  <si>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ცხრილი 2</t>
  </si>
  <si>
    <t xml:space="preserve"> საბალანსო უწყისი</t>
  </si>
  <si>
    <t>ლარებით</t>
  </si>
  <si>
    <t>საანგარიშგებო პერიოდი</t>
  </si>
  <si>
    <t>წინა წლის შესაბამისი პერიოდი</t>
  </si>
  <si>
    <t>აქტივები</t>
  </si>
  <si>
    <t>ლარი</t>
  </si>
  <si>
    <t>უცხ.ვალუტა</t>
  </si>
  <si>
    <t>სულ</t>
  </si>
  <si>
    <t>ნაღდი ფული</t>
  </si>
  <si>
    <t>ფულადი სახსრები საქართველოს ეროვნულ ბანკში</t>
  </si>
  <si>
    <t>ფულადი სახსრები სხვა ბანკებში</t>
  </si>
  <si>
    <t>ფასიანი ქაღალდები დილინგური ოპერაციებისათვის</t>
  </si>
  <si>
    <t>საინვესტიციო ფასიანი ქაღალდები</t>
  </si>
  <si>
    <t>მთლიანი სესხები</t>
  </si>
  <si>
    <t>მინუს: სესხების შესაძლო დანაკარგების რეზერვი</t>
  </si>
  <si>
    <t>წმინდა სესხები</t>
  </si>
  <si>
    <t>დარიცხული მისაღები პროცენტები და დივიდენდები</t>
  </si>
  <si>
    <t>დასაკუთრებული უძრავი და მოძრავი ქონება</t>
  </si>
  <si>
    <t>ინვესტიციები საწესდებო კაპიტალში</t>
  </si>
  <si>
    <t>ძირითადი საშუალებები და არამატერიალური აქტივები</t>
  </si>
  <si>
    <t>სხვა აქტივები</t>
  </si>
  <si>
    <t>მთლიანი აქტივები</t>
  </si>
  <si>
    <t>ვალდებულებები</t>
  </si>
  <si>
    <t>ბანკების დეპოზიტები</t>
  </si>
  <si>
    <t>მიმდინარე დეპოზიტები (ანგარიშები)</t>
  </si>
  <si>
    <t>მოთხოვნამდე დეპოზიტები</t>
  </si>
  <si>
    <t>ვადიანი დეპოზიტები</t>
  </si>
  <si>
    <t>საკუთარი სავალო ფასიანი ქაღალდები</t>
  </si>
  <si>
    <t>ნასესხები სახსრები</t>
  </si>
  <si>
    <t>დარიცხული გადასახდელი პროცენტები და დივიდენდები</t>
  </si>
  <si>
    <t>სხვა ვალდებულებები</t>
  </si>
  <si>
    <t>სუბორდინირებული ვალდებულებები</t>
  </si>
  <si>
    <t>მთლიანი ვალდებულებები</t>
  </si>
  <si>
    <t>სააქციო კაპიტალი</t>
  </si>
  <si>
    <t>ჩვეულებრივი აქციები</t>
  </si>
  <si>
    <t>პრივილეგირებული აქციები</t>
  </si>
  <si>
    <t>მინუს: გამოსყიდული აქციები</t>
  </si>
  <si>
    <t>საემისიო კაპიტალი</t>
  </si>
  <si>
    <t>საერთო რეზერვები</t>
  </si>
  <si>
    <t>გაუნაწილებელი მოგება</t>
  </si>
  <si>
    <t>აქტივების გადაფასების რეზერვები</t>
  </si>
  <si>
    <t>სულ სააქციო კაპიტალი</t>
  </si>
  <si>
    <t>მთლიანი ვალდებულებები და სააქციო კაპიტალი</t>
  </si>
  <si>
    <t>ცხრილი 3</t>
  </si>
  <si>
    <t>მოგება - ზარალის ანგარიშგება</t>
  </si>
  <si>
    <t>უცხ. ვალუტა</t>
  </si>
  <si>
    <t>საპროცენტო შემოსავლები</t>
  </si>
  <si>
    <t>საპროცენტო შემოსავლები ბანკებიდან "ნოსტრო" ანგარიშებისა და დეპოზიტების მიხედვით</t>
  </si>
  <si>
    <t>საპროცენტო შემოსავლები სესხებიდან</t>
  </si>
  <si>
    <t>ბანკთაშორისი სესხებიდან</t>
  </si>
  <si>
    <t>ვაჭრობისა და მომსახურეობის სექტორზე გაცემული სესხებიდან</t>
  </si>
  <si>
    <t>ენერგეტიკის სექტორზე გაცემული სესხებიდან</t>
  </si>
  <si>
    <t>სოფლის მეურნეობის და მეტყევეობის სექტორზე გაცემული სესხებიდან</t>
  </si>
  <si>
    <t>მშენებლობის სექტორზე გაცემული სესხებიდან</t>
  </si>
  <si>
    <t>სამთომომპოვებელ და გადამამუშავებელ სექტორზე გაცემული სესხებიდან</t>
  </si>
  <si>
    <t>ტრანსპორტისა და კავშირგაბმულობის სექტორზე გაცემული სესხებიდან</t>
  </si>
  <si>
    <t>ფიზიკურ პირებზე გაცემული სესხებიდან</t>
  </si>
  <si>
    <t>დანარჩენ სექტორზე გაცემული სესხებიდან</t>
  </si>
  <si>
    <t>შემოსავლები ჯარიმებიდან/საურავებიდან კლიენტებისათვის მიცემული სესხების მიხედვით</t>
  </si>
  <si>
    <t>საპროცენტო და დისკონტური შემოსავლები ფასიანი ქაღალდებიდან</t>
  </si>
  <si>
    <t>სხვა საპროცენტო შემოსავლები</t>
  </si>
  <si>
    <t>მთლიანი საპროცენტო შემოსავლები</t>
  </si>
  <si>
    <t>საპროცენტო ხარჯები</t>
  </si>
  <si>
    <t>მოთხოვნამდე დეპოზიტებზე გადახდილი პროცენტები</t>
  </si>
  <si>
    <t>ვადიან დეპოზიტებზე გადახდილი პროცენტები</t>
  </si>
  <si>
    <t>ბანკის დეპოზიტებზე გადახდილი პროცენტები</t>
  </si>
  <si>
    <t>საკუთარ სავალო ფასიან ქაღალდებზე გადახდილი პროცენტები</t>
  </si>
  <si>
    <t>ნასესხებ სახსრებზე გადახდილი პროცენტები</t>
  </si>
  <si>
    <t>სხვა საპროცენტო ხარჯები</t>
  </si>
  <si>
    <t>მთლიანი საპროცენტო ხარჯები</t>
  </si>
  <si>
    <t>წმინდა საპროცენტო შემოსავალი</t>
  </si>
  <si>
    <t>არასაპროცენტო შემოსავლები</t>
  </si>
  <si>
    <t>წმინდა საკომისიო და სხვა შემოსავლები მომსახურეობის მიხედვით</t>
  </si>
  <si>
    <t xml:space="preserve"> საკომისიო და სხვა შემოსავლები გაწეული მომსახურეობის მიხედვით</t>
  </si>
  <si>
    <t xml:space="preserve"> საკომისიო და სხვა ხარჯები მიღებული მომსახურეობის მიხედვით</t>
  </si>
  <si>
    <t>მიღებული დივიდენდები</t>
  </si>
  <si>
    <t>მოგება (ზარალი) დილინგური ფასიანი ქაღალდებიდან</t>
  </si>
  <si>
    <t>მოგება (ზარალი) საინვესტიციო ფასიანი ქაღალდებიდან</t>
  </si>
  <si>
    <t>მოგება (ზარალი) ვალუტის ყიდვა–გაყიდვის ოპერაციებიდან</t>
  </si>
  <si>
    <t>მოგება (ზარალი) სავალუტო სახსრების გადაფასებიდან</t>
  </si>
  <si>
    <t>მოგება (ზარალი) ქონების გაყიდვიდან</t>
  </si>
  <si>
    <t>სხვა საბანკო ოპერაციებიდან მიღებული არასაპროცენტო შემოსავლები</t>
  </si>
  <si>
    <t>სხვა არასაპროცენტო შემოსავლები</t>
  </si>
  <si>
    <t>მთლიანი არასაპროცენტო შემოსავლები</t>
  </si>
  <si>
    <t>არასაპროცენტო ხარჯები</t>
  </si>
  <si>
    <t>სხვა საბანკო ოპერაციების მიხედვით გაწეული არასაპროცენტო ხარჯები</t>
  </si>
  <si>
    <t>ბანკის განვითარების, საკონსულტაციო და მარკეტინგის ხარჯები</t>
  </si>
  <si>
    <t>ბანკის პერსონალის ხარჯები</t>
  </si>
  <si>
    <t>ძირითადი საშუალებების საექსპლუატაციო ხარჯები</t>
  </si>
  <si>
    <t>ცვეთისა და ამორტიზაციის ხარჯები</t>
  </si>
  <si>
    <t>სხვა არასაპროცენტო ხარჯები</t>
  </si>
  <si>
    <t>მთლიანი არასაპროცენტო ხარჯები</t>
  </si>
  <si>
    <t>წმინდა არასაპროცენტო შემოსავალი</t>
  </si>
  <si>
    <t>წმინდა მოგება დარეზერვებამდე</t>
  </si>
  <si>
    <t>ზარალი სესხების შესაძლო დანაკარგების მიხედვით</t>
  </si>
  <si>
    <t>ზარალი ინვესტიციების და ფასიანი ქაღალდების გაუფასურების შესაძლო დანაკარგების მიხედვით</t>
  </si>
  <si>
    <t>ზარალი სხვა აქტივების შესაძლო დანაკარგების მიხედვით</t>
  </si>
  <si>
    <t>მთლიანი ზარალი აქტივების შესაძლო დანაკარგების მიხედვით</t>
  </si>
  <si>
    <t>მოგება გადასახადის გადახდამდე და გაუთვალისწინებელ შემოსავალ–ხარჯებამდე</t>
  </si>
  <si>
    <t>მოგების გადასახადი</t>
  </si>
  <si>
    <t>მოგება გადასახადის გადახდის შემდეგ</t>
  </si>
  <si>
    <t>გაუთვალისწინებელი შემოსავლები (ხარჯები)</t>
  </si>
  <si>
    <t>წმინდა მოგება</t>
  </si>
  <si>
    <t>ცხრილი 4</t>
  </si>
  <si>
    <t>ბალანსგარეშე ანგარიშგების უწყისი</t>
  </si>
  <si>
    <t>პირობითი და სახელშეკრულებო ვალდებულებები</t>
  </si>
  <si>
    <t xml:space="preserve">         გაცემული გარანტიები</t>
  </si>
  <si>
    <t xml:space="preserve">         აკრედიტივები</t>
  </si>
  <si>
    <t xml:space="preserve">         კლიენტების მიერ აუთვისებელი ნაშთები</t>
  </si>
  <si>
    <t xml:space="preserve">         სხვა პირობითი ვალდებულებები</t>
  </si>
  <si>
    <t>ბანკის მიმართ არსებული მოთხოვნის უზრუნველყოფის მიზნით მიღებული გარანტიები</t>
  </si>
  <si>
    <t>ბანკის მიმართ არსებული მოთხოვნის უზრუნველყოფის მიზნით დატვირთული ბანკის აქტივები</t>
  </si>
  <si>
    <t xml:space="preserve">         ბანკის ფინანსური აქტივები</t>
  </si>
  <si>
    <t xml:space="preserve">         ბანკის არაფინანსური აქტივები</t>
  </si>
  <si>
    <t>ბანკის მოთხოვნის უზრუნველყოფის მიზნით მიღებული გარანტიები</t>
  </si>
  <si>
    <t xml:space="preserve">         თავდებობა, სოლიდარული პასუხისმგებლობა </t>
  </si>
  <si>
    <t xml:space="preserve">         გარანტია </t>
  </si>
  <si>
    <t>მოთხოვნის უზრუნველყოფის მიზნით ბანკის სასარგებლოდ დატვირთული აქტივები</t>
  </si>
  <si>
    <t xml:space="preserve">         ფულადი სახსრები</t>
  </si>
  <si>
    <t xml:space="preserve">         ძვირფასი ლითონები და ქვები </t>
  </si>
  <si>
    <t xml:space="preserve">         უძრავი ქონება</t>
  </si>
  <si>
    <t>5.3.1</t>
  </si>
  <si>
    <t xml:space="preserve">                     საცხოვრებელი</t>
  </si>
  <si>
    <t>5.3.2</t>
  </si>
  <si>
    <t xml:space="preserve">                     კომერციული</t>
  </si>
  <si>
    <t>5.3.3</t>
  </si>
  <si>
    <t xml:space="preserve">                        კომპლექსური ტიპის უძრავი ქონება</t>
  </si>
  <si>
    <t>5.3.4</t>
  </si>
  <si>
    <t xml:space="preserve">                    მიწის ნაკვეთები (შენობა ნაგებობების გარეშე)</t>
  </si>
  <si>
    <t>5.3.5</t>
  </si>
  <si>
    <t xml:space="preserve">                    სხვა</t>
  </si>
  <si>
    <t xml:space="preserve">         მოძრავი ქონება</t>
  </si>
  <si>
    <t xml:space="preserve">         წილის გირავნობა</t>
  </si>
  <si>
    <t xml:space="preserve">         ფასიანი ქაღალდები</t>
  </si>
  <si>
    <t xml:space="preserve">         სხვა </t>
  </si>
  <si>
    <t>წარმოებული ფინანსური ინსტრუმენტები</t>
  </si>
  <si>
    <t xml:space="preserve">          სავალუტო კურსთან დაკავშირებული კონტრაქტების (გარდა ოფციონებისა) ფარგლებში მისაღები თანხები</t>
  </si>
  <si>
    <t xml:space="preserve">          სავალუტო კურსთან დაკავშირებული კონტრაქტების (გარდა ოფციონებისა) ფარგლებში გასაცები თანხები</t>
  </si>
  <si>
    <t xml:space="preserve">          საპროცენტო განაკვეთთან დაკავშირებული კონტრაქტების (გარდა ოფციონებისა) ძირითადი თანხა </t>
  </si>
  <si>
    <t xml:space="preserve">          გაყიდული ოფციონები</t>
  </si>
  <si>
    <t xml:space="preserve">          ნაყიდი ოფციონები</t>
  </si>
  <si>
    <t xml:space="preserve">          სხვა წარმოებული ინსტრუმენტების ფარგლებში ბანკის პოტენციური მოთხოვნის ნომინალური ღირებულება</t>
  </si>
  <si>
    <t xml:space="preserve">          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</si>
  <si>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ბანკის ბალანსზე აუღიარებელი საკრედიტო მოთხოვნები</t>
  </si>
  <si>
    <t xml:space="preserve">          ბოლო 3 თვის განმავალობაში ბალანსიდან ჩამოწერილი საკრედიტო მოთხოვნების ძირი თანხა</t>
  </si>
  <si>
    <t xml:space="preserve">          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</si>
  <si>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 xml:space="preserve">          ბოლო 5 წლის განმავლობაში (ბოლო 3 თვის ჩათვლით) ბალანსიდან ჩამოწერილი საკრედიტო მოთხოვნების ძირი თანხა</t>
  </si>
  <si>
    <t xml:space="preserve">          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</si>
  <si>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შეუქცევადი საოპერაციო იჯარა</t>
  </si>
  <si>
    <t xml:space="preserve">          ვადის გარეშე ხელშეკრულების ფარგლებში</t>
  </si>
  <si>
    <t xml:space="preserve">          1 წლამდე ვადით</t>
  </si>
  <si>
    <t xml:space="preserve">          1-დან 2 წლამდე ვადით</t>
  </si>
  <si>
    <t xml:space="preserve">          2-დან 3 წლამდე ვადით</t>
  </si>
  <si>
    <t xml:space="preserve">          3-დან 4 წლამდე ვადით</t>
  </si>
  <si>
    <t xml:space="preserve">          4-დან 5 წლამდე ვადით</t>
  </si>
  <si>
    <t xml:space="preserve">          5 წელზე მეტი ვადით</t>
  </si>
  <si>
    <t>კაპიტალური დანახარჯების პოტენციური სახელშეკრულებო ვალდებულება</t>
  </si>
  <si>
    <t>ცხრილი 5</t>
  </si>
  <si>
    <t>4Q-2020</t>
  </si>
  <si>
    <t>საკრედიტო რისკი მიხედვით შეწონილი რისკის პოზიციები</t>
  </si>
  <si>
    <t>საბალანსო ელემენტები</t>
  </si>
  <si>
    <t>1.1.1</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</si>
  <si>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</si>
  <si>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გარესაბალანსო ელემენტები</t>
  </si>
  <si>
    <t>საბაზრო რისკის მიხედვით შეწონილი რისკის პოზიციები</t>
  </si>
  <si>
    <t>საოპერაციო რისკის მიხედვით შეწონილი რისკის პოზიციები</t>
  </si>
  <si>
    <t>სულ რისკის მიხედვით შეწონილი რისკის პოზიციები</t>
  </si>
  <si>
    <t>ცხრილი 6</t>
  </si>
  <si>
    <t>სამეთვალყურეო საბჭოს შემადგენლობა</t>
  </si>
  <si>
    <t>დამოუკიდებლობის სტატუსი</t>
  </si>
  <si>
    <t>ირაკლი მანაგაძე</t>
  </si>
  <si>
    <t>დამოუკიდებელი თავმჯდომარე</t>
  </si>
  <si>
    <t>ვასილ კენკიშვილი</t>
  </si>
  <si>
    <t>არადამოუკიდებელ წევრი</t>
  </si>
  <si>
    <t>მამუკა შურღაია</t>
  </si>
  <si>
    <t>დევიდ ფრანც ბორგერი, /გერმანია/</t>
  </si>
  <si>
    <t>მზია ქოქუაშვილი</t>
  </si>
  <si>
    <t>დამოუკიდებელი წევრი</t>
  </si>
  <si>
    <t>ნანა ჩხობაძე</t>
  </si>
  <si>
    <t>დირექტორთა საბჭოს შემადგენლობა</t>
  </si>
  <si>
    <t>პოზიციის დასახელება/კონტროლს დაქვემდებარებული მიმართულება ბანკში</t>
  </si>
  <si>
    <t>არჩილ ლურსმანაშვილი</t>
  </si>
  <si>
    <t>გენერალური დირექტორი</t>
  </si>
  <si>
    <t>ბექა კვეზერელი</t>
  </si>
  <si>
    <t>ფინანსური დირექტორი</t>
  </si>
  <si>
    <t>გიორგი ღიბრაძე</t>
  </si>
  <si>
    <t>იურიდიული დირექტორი</t>
  </si>
  <si>
    <t>ნათია მერაბიშვილი</t>
  </si>
  <si>
    <t>ოპერაციების მართვის დირექტორი</t>
  </si>
  <si>
    <t>ირაკლი ბენდელიანი</t>
  </si>
  <si>
    <t>ინფორმაციული ტექნოლოგიების დირექტორი</t>
  </si>
  <si>
    <t>კახა ბასიაშვილი</t>
  </si>
  <si>
    <t>რისკების დირექტორი</t>
  </si>
  <si>
    <t>დავით ნიკოლაიშვილი</t>
  </si>
  <si>
    <t>კომერციული დირექტორი</t>
  </si>
  <si>
    <t>საწესდებო კაპიტალის 1% და მეტი წილის მფლობელი აქციონერების ჩამონათვალი წილების მითითებით</t>
  </si>
  <si>
    <t>შპს პარტომტა</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</si>
  <si>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</si>
  <si>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გიორგი რამიშვილი</t>
  </si>
  <si>
    <t>ალექსი თოფურია</t>
  </si>
  <si>
    <t>2.1.1</t>
  </si>
  <si>
    <t>ცხრილი 7</t>
  </si>
  <si>
    <t>a</t>
  </si>
  <si>
    <t>b</t>
  </si>
  <si>
    <t>c</t>
  </si>
  <si>
    <t xml:space="preserve">სტანდარტიზებული საზედამხედველო ანგარიშგების საბალანსო ელემენტები </t>
  </si>
  <si>
    <t>საბალანსო ღირებულებები ადგილობრივი ბუღალტრული აღრიცხვის წესების მიხედვით (ინდივიდუალური ფინანსური ანგარიშგება)</t>
  </si>
  <si>
    <t xml:space="preserve"> საბალანსო ღირებულებები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</si>
  <si>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</si>
  <si>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</si>
  <si>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 xml:space="preserve">ფულადი სახსრები სხვა ბანკებში </t>
  </si>
  <si>
    <t xml:space="preserve">წმინდა სესხები </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</si>
  <si>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</si>
  <si>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ცხრილი 8</t>
  </si>
  <si>
    <t>საბალანსე ელემენტების ჯამური ნომინალური ღირებულება საკრედიტო რისკის მიხედვით შეწონვის მიზნებისთვის კორექტირებებამდე</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</si>
  <si>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</si>
  <si>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</si>
  <si>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საბალანსო და არასაბალანსო ელემენტების ჯამური ნომინალური ღირებულება საკრედიტო რისკის მიხედვით შეწონვის მიზნებისთვის კორექტირებებამდე</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</si>
  <si>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</si>
  <si>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</si>
  <si>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</si>
  <si>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სხვა კორექტირებების ეფექტი (ასეთის არსებობის შემთხვევაში)</t>
  </si>
  <si>
    <t>სულ საკრედიტო რისკის მიხედვით შეწონვას დაქვემდებარებული რისკის პოზიციები</t>
  </si>
  <si>
    <t>check</t>
  </si>
  <si>
    <t>ცხრილი 9</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</si>
  <si>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</si>
  <si>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</si>
  <si>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</si>
  <si>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</si>
  <si>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</si>
  <si>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</si>
  <si>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</si>
  <si>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</si>
  <si>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</si>
  <si>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არამატერიალური აქტივები</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</si>
  <si>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</si>
  <si>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</si>
  <si>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</si>
  <si>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</si>
  <si>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</si>
  <si>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</si>
  <si>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</si>
  <si>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</si>
  <si>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</si>
  <si>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</si>
  <si>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</si>
  <si>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</si>
  <si>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</si>
  <si>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</si>
  <si>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</si>
  <si>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</si>
  <si>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</si>
  <si>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</si>
  <si>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</si>
  <si>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</si>
  <si>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</si>
  <si>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</si>
  <si>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დამატებითი პირველადი კაპიტალი</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</si>
  <si>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</si>
  <si>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</si>
  <si>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</si>
  <si>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საერთო რეზერვები საკრედიტო რისკის მიხედვით შეწონილი რისკის პოზიციების მაქსიმუმ 1.25%–ის ოდენობით</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</si>
  <si>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</si>
  <si>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</si>
  <si>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</si>
  <si>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</si>
  <si>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მეორადი კაპიტალი</t>
  </si>
  <si>
    <t xml:space="preserve">   </t>
  </si>
  <si>
    <t>ცხრილი 9.1</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</si>
  <si>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</si>
  <si>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</si>
  <si>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</si>
  <si>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</si>
  <si>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</si>
  <si>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</si>
  <si>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</si>
  <si>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</si>
  <si>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</si>
  <si>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</si>
  <si>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</si>
  <si>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</si>
  <si>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</si>
  <si>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კაპიტალის კონსერვაციის ბუფერი</t>
  </si>
  <si>
    <t>2.2</t>
  </si>
  <si>
    <t>კონტრციკლური ბუფერი</t>
  </si>
  <si>
    <t>2.3</t>
  </si>
  <si>
    <t>სისტემური რისკის ბუფერი</t>
  </si>
  <si>
    <t>3</t>
  </si>
  <si>
    <t>პილარ 2-ის მოთხოვნა</t>
  </si>
  <si>
    <t>3.1</t>
  </si>
  <si>
    <t>პილარ 2-ის მოთხოვნა ძირითად პირველად კაპიტალზე</t>
  </si>
  <si>
    <t>3.2</t>
  </si>
  <si>
    <t>პილარ 2-ის მოთხოვნა პირველად კაპიტალზე</t>
  </si>
  <si>
    <t>3.3</t>
  </si>
  <si>
    <t>პილარ 2-ის მოთხოვნა საზედამხედველო კაპიტალზე</t>
  </si>
  <si>
    <t>ჯამური მოთხოვნები</t>
  </si>
  <si>
    <t>6</t>
  </si>
  <si>
    <t>ცხრილი 10</t>
  </si>
  <si>
    <t xml:space="preserve">საბალანსო ღირებულება ინდივიდუალურ ფინანსურ ანგარიშგებებში ადგილობრივი ბუღალტრული აღრიცხვის სტანდარტების მიხედვით </t>
  </si>
  <si>
    <t>კავშირი Capital-ის ცხრილთან</t>
  </si>
  <si>
    <t>მათ შორის: კორპორატიული სავალო ფასიანი ქაღალდების საერთო რეზერვი</t>
  </si>
  <si>
    <t>ცხრილი 9 (Capital), N39</t>
  </si>
  <si>
    <t>6.2.1</t>
  </si>
  <si>
    <t>მათ შორის სესხების შესაძლო დანაკარგების საერთო რეზერვი</t>
  </si>
  <si>
    <t xml:space="preserve">მათ შორის 10 %-იანი წილობრივი მფლობელობა ფინანსურ  დაწესებულებებში  </t>
  </si>
  <si>
    <t>მათ შორის მნიშვნელოვანი ინვესტიციები, რომლებიც შეზღუდულად აღიარდება</t>
  </si>
  <si>
    <t>მათ შორის 10%-ზე ნაკლები  წილობრივი მფლობელობა, რომელიც შეზღუდულად აღიარდება</t>
  </si>
  <si>
    <t>მათ შორის არამატერიალური აქტივები</t>
  </si>
  <si>
    <t>ცხრილი 9 (Capital), N10</t>
  </si>
  <si>
    <t>მათ შორის გარესაბალანსო ელემენტების საერთო რეზერვი</t>
  </si>
  <si>
    <t>მათ შორის მეორად კაპიტალში ჩასათვლელი ინსტრუმენტები</t>
  </si>
  <si>
    <t>ცხრილი 9 (Capital), N37</t>
  </si>
  <si>
    <t>ცხრილი 9 (Capital), N2</t>
  </si>
  <si>
    <t xml:space="preserve">    მინუს: გამოსყიდული აქციები</t>
  </si>
  <si>
    <t>ცხრილი 9 (Capital), N6</t>
  </si>
  <si>
    <t>ცხრილი 9 (Capital), N5</t>
  </si>
  <si>
    <t>ცხრილი 11</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</si>
  <si>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</si>
  <si>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d</t>
  </si>
  <si>
    <t>e</t>
  </si>
  <si>
    <t>f</t>
  </si>
  <si>
    <t>g</t>
  </si>
  <si>
    <t>h</t>
  </si>
  <si>
    <t>i</t>
  </si>
  <si>
    <t>j</t>
  </si>
  <si>
    <t>k</t>
  </si>
  <si>
    <t>l</t>
  </si>
  <si>
    <t>m</t>
  </si>
  <si>
    <t>n</t>
  </si>
  <si>
    <t>o</t>
  </si>
  <si>
    <t>p</t>
  </si>
  <si>
    <t>q</t>
  </si>
  <si>
    <t xml:space="preserve">                                                                                                                                           რისკის წონები
აქტივების კლასები</t>
  </si>
  <si>
    <t>საკრედიტო რისკის მიხედვით შეწონილი რისკის პოზიციები საკრედიტო რისკის მიტიგაციამდე</t>
  </si>
  <si>
    <t>საბალანსო</t>
  </si>
  <si>
    <t>გარესაბალანსო</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</si>
  <si>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</si>
  <si>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</si>
  <si>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</si>
  <si>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</si>
  <si>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საერთაშორისო ორგანიზაციების მიმართ</t>
  </si>
  <si>
    <t>უპირობო და პირობითი მოთხოვნები კომერციული ბანკების მიმართ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</si>
  <si>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</si>
  <si>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</si>
  <si>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უპირობო და პირობითი მოთხოვნები, რომლებიც უზრუნველყოფილია საცხოვრებელი ქონების იპოთეკით</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</si>
  <si>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</si>
  <si>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</si>
  <si>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</si>
  <si>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</si>
  <si>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სხვა ერთეულები</t>
  </si>
  <si>
    <t>ცხრილი 12</t>
  </si>
  <si>
    <t>საკრედიტო რისკის მიტიგაცია 
(საბალანსო და გარესაბალანსო ელემენტები)</t>
  </si>
  <si>
    <t>კრედიტის დაფინანსებული უზრუნველყოფა</t>
  </si>
  <si>
    <t>კრედიტის დაუფინანსებელი უზრუნველყოფა</t>
  </si>
  <si>
    <t>სულ საბალანსო ელემენტების საკრედიტო მიტიგაცია</t>
  </si>
  <si>
    <t>სულ გარესაბალანსო ელემენტების საკრედიტო მიტიგაცია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</si>
  <si>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</si>
  <si>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</si>
  <si>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</si>
  <si>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</si>
  <si>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</si>
  <si>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</si>
  <si>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</si>
  <si>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</si>
  <si>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ოქროს სტანდარტული ზოდი ან მისი ექვივალენტი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</si>
  <si>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</si>
  <si>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</si>
  <si>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</si>
  <si>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</si>
  <si>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</si>
  <si>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</si>
  <si>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</si>
  <si>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</si>
  <si>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</si>
  <si>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ცხრილი 13</t>
  </si>
  <si>
    <t>სტანდარტიზებული მიდგომა - საკრედიტო რისკის მიტიგაცია</t>
  </si>
  <si>
    <t>საბალანსო ელემენტები - რისკის პოზიციების ღირებულება</t>
  </si>
  <si>
    <t xml:space="preserve">გარესაბალანსო ელემენტები </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</si>
  <si>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</si>
  <si>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</si>
  <si>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</si>
  <si>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</si>
  <si>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 xml:space="preserve">გარესაბალანსო ელემენტები კონვერსიის ფაქტორის გათვალისწინებით </t>
  </si>
  <si>
    <t xml:space="preserve"> </t>
  </si>
  <si>
    <t>ცხრილი 14</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</si>
  <si>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</si>
  <si>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</si>
  <si>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</si>
  <si>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</si>
  <si>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</si>
  <si>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</si>
  <si>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</si>
  <si>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</si>
  <si>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</si>
  <si>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საკონტრაქტო გადინება</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</si>
  <si>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</si>
  <si>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</si>
  <si>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</si>
  <si>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</si>
  <si>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</si>
  <si>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</si>
  <si>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</si>
  <si>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</si>
  <si>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</si>
  <si>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</si>
  <si>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</si>
  <si>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ცხრილი 15</t>
  </si>
  <si>
    <t xml:space="preserve">ნომინალური 
ღირებულება </t>
  </si>
  <si>
    <t>პროცენტი</t>
  </si>
  <si>
    <t>რისკის პოზიციების 
ღირებულება</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</si>
  <si>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</si>
  <si>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</si>
  <si>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</si>
  <si>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</si>
  <si>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</si>
  <si>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</si>
  <si>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</si>
  <si>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</si>
  <si>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ცხრილი 15.1</t>
  </si>
  <si>
    <t xml:space="preserve">საბალანსო ელემენტები </t>
  </si>
  <si>
    <t>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</si>
  <si>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</si>
  <si>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</si>
  <si>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</si>
  <si>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</si>
  <si>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</si>
  <si>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</si>
  <si>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</si>
  <si>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</si>
  <si>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</si>
  <si>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</si>
  <si>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</si>
  <si>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</si>
  <si>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</si>
  <si>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</si>
  <si>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</si>
  <si>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</si>
  <si>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</si>
  <si>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</si>
  <si>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</si>
  <si>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</si>
  <si>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</si>
  <si>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</si>
  <si>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</si>
  <si>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</si>
  <si>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</si>
  <si>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</si>
  <si>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</si>
  <si>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</si>
  <si>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</si>
  <si>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</si>
  <si>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</si>
  <si>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</si>
  <si>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</si>
  <si>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</si>
  <si>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</si>
  <si>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</si>
  <si>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ცხრილი 16</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</si>
  <si>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</si>
  <si>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</si>
  <si>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</si>
  <si>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</si>
  <si>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</si>
  <si>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</si>
  <si>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</si>
  <si>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</si>
  <si>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</si>
  <si>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</si>
  <si>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</si>
  <si>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</si>
  <si>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</si>
  <si>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</si>
  <si>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</si>
  <si>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</si>
  <si>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</si>
  <si>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</si>
  <si>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</si>
  <si>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</si>
  <si>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</si>
  <si>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</si>
  <si>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</si>
  <si>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</si>
  <si>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</si>
  <si>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</si>
  <si>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</si>
  <si>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</si>
  <si>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</si>
  <si>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</si>
  <si>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</si>
  <si>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</si>
  <si>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</si>
  <si>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</si>
  <si>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</si>
  <si>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</si>
  <si>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</si>
  <si>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</si>
  <si>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განუსაზღვრელი დაფარვის ვადით</t>
  </si>
  <si>
    <t>სხვა ერთეულები:</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</si>
  <si>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</si>
  <si>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ცხრილი 18</t>
  </si>
  <si>
    <t>ა</t>
  </si>
  <si>
    <t>ბ</t>
  </si>
  <si>
    <t>გ</t>
  </si>
  <si>
    <t>დ</t>
  </si>
  <si>
    <t>ე</t>
  </si>
  <si>
    <t>ვ</t>
  </si>
  <si>
    <t>ი</t>
  </si>
  <si>
    <t xml:space="preserve">                                                                                                                                      საბალანსო აქტივები                                                                                                                        
                                                                                                                                                                                                                                                                                                            რისკის კლასები</t>
  </si>
  <si>
    <t xml:space="preserve">მთლიანი ღირებულება </t>
  </si>
  <si>
    <t>სპეციალური რეზერვი</t>
  </si>
  <si>
    <t>საერთო რეზერვი</t>
  </si>
  <si>
    <t>დამატებითი საერთო რეზერვი</t>
  </si>
  <si>
    <t>კუმულატიური ჩამოწერა ანგარიშგების პერიოდზე</t>
  </si>
  <si>
    <t>საბალანსო ღირებულება</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</si>
  <si>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</si>
  <si>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</si>
  <si>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(ა+ბ-გ-დ-ე)</t>
  </si>
  <si>
    <t>ვადაგადაცილებული სესხები*</t>
  </si>
  <si>
    <t>მათ შორის: სესხები</t>
  </si>
  <si>
    <t>მათ შორის: სავალო ფასიანი ქაღალდები</t>
  </si>
  <si>
    <t>ცხრილი 19</t>
  </si>
  <si>
    <t xml:space="preserve">                                                                                                     საბალანსო აქტივები                                                                                              
                                                                                                                                                                                                             სექტორი დაფარვის წყაროს/კონტრაგენტის ტიპის მიხედვით</t>
  </si>
  <si>
    <t>სახელმწიფო ორგანიზაციები</t>
  </si>
  <si>
    <t>საფინანსო ინსტიტუტები</t>
  </si>
  <si>
    <t>ლომბარდები</t>
  </si>
  <si>
    <t>უძრავი ქონების დეველოპმენტი</t>
  </si>
  <si>
    <t>უძრავი ქონების მენეჯმენტი</t>
  </si>
  <si>
    <t>სამშენებლო კომპანიები (არა დეველოპერები)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</si>
  <si>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</si>
  <si>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</si>
  <si>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</si>
  <si>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</si>
  <si>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</si>
  <si>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</si>
  <si>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</si>
  <si>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</si>
  <si>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</si>
  <si>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</si>
  <si>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 სადგურებსა და ბენზინის იმპორტიორებზე გაცემული სესხები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</si>
  <si>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</si>
  <si>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</si>
  <si>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</si>
  <si>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</si>
  <si>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</si>
  <si>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</si>
  <si>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</si>
  <si>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სხვა</t>
  </si>
  <si>
    <t xml:space="preserve">აქტივები, რომლებზეც არ არის აღრიცხული დაფარვის წყაროს სექტორი </t>
  </si>
  <si>
    <t>ცხრილი 20</t>
  </si>
  <si>
    <t>რეზერვის ცვლილება სესხებზე და კორპორატიულ სავალო ფასიანი ქაღალდებზე</t>
  </si>
  <si>
    <t>აქტივების შესაძლო დანაკარგების რეზერვის ცვლილება სესხებზე ანგარიშგების პერიოდზე</t>
  </si>
  <si>
    <t>აქტივების შესაძლო დანაკარგების რეზერვის ცვლილება კორპორატიულ სავალო ფასიანი ქაღალდებზე ანგარიშგების პერიოდზე</t>
  </si>
  <si>
    <t>აქტივების შესაძლო დანაკარგების რეზერვის ნაშთი საანგარიშგებო პერიოდის დასაწყისისათვის</t>
  </si>
  <si>
    <t>ანარიცხები აქტივების შესაძლო დანაკარგების რეზერვში</t>
  </si>
  <si>
    <t>ახალი დასარეზერვებელი აქტივების წარმოშობის შედეგად</t>
  </si>
  <si>
    <t>აქტივების დაბალ ხარისხად კლასიფიკაციის შედეგად</t>
  </si>
  <si>
    <t>სავალუტო აქტივების დამატებითი დარეზერვება ლარის მიმართ უცხოური ვალუტის ცვლილების შედეგად</t>
  </si>
  <si>
    <t>დამატებითი საერთო რეზერვის ზრდის შედეგად</t>
  </si>
  <si>
    <t>აქტივების შესაძლო დანაკარგების რეზერვის შემცირება</t>
  </si>
  <si>
    <t>აქტივების ჩამოწერის შედეგად</t>
  </si>
  <si>
    <t>სტანდარტული აქტივების დაფარვის შედეგად</t>
  </si>
  <si>
    <t>ნეგატიურად კლასიფიცირებული აქტივების დაფარვის შედეგად</t>
  </si>
  <si>
    <t>აქტივების მაღალ ხარისხად კლასიფიკაციის შედეგად</t>
  </si>
  <si>
    <t>აქტივების შესაძლო დანაკარგების რეზერვის შემცირება ლარის მიმართ უცხოური ვალუტის ცვლილების შედეგად</t>
  </si>
  <si>
    <t>დამატებითი საერთო რეზერვის შემცირების შედეგად</t>
  </si>
  <si>
    <t>აქტივების შესაძლო დანაკარგების რეზერვის ნაშთი საანგარიშგებო პერიოდის ბოლოსათვის</t>
  </si>
  <si>
    <t>ცხრილი 21</t>
  </si>
  <si>
    <t>უმოქმედო სესხების ცვლილება</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</si>
  <si>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</si>
  <si>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</si>
  <si>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</si>
  <si>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</si>
  <si>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</si>
  <si>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</si>
  <si>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სტანდარტულად კლასიფიცირების შედეგად</t>
  </si>
  <si>
    <t>პერიოდის მანძილზე უმოქმედოდ კლასიფიცირებული სესხების შემცირება, საყურადღებოდ კლასიფიცირების შედეგად</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</si>
  <si>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</si>
  <si>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</si>
  <si>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</si>
  <si>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</si>
  <si>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</si>
  <si>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</si>
  <si>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</si>
  <si>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სტანდარტული</t>
  </si>
  <si>
    <t>საყურადღებო</t>
  </si>
  <si>
    <t>არასტანდარტული</t>
  </si>
  <si>
    <t>საეჭვო</t>
  </si>
  <si>
    <t>ცხრილი 22</t>
  </si>
  <si>
    <t>უიმედო</t>
  </si>
  <si>
    <t>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</si>
  <si>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დარეზერვებამდებამდე</t>
  </si>
  <si>
    <t xml:space="preserve">სტანდარტულად კლასიფიცირებული </t>
  </si>
  <si>
    <t>საყურადღებოდ კლასიფიცირებული</t>
  </si>
  <si>
    <t>უმოქმედოდ კლასიფიცირებული</t>
  </si>
  <si>
    <t>ვადაგადაცილება ≤ 30 დღეზე</t>
  </si>
  <si>
    <t>ვადაგადაცილება &gt; 30 დღეზე</t>
  </si>
  <si>
    <t xml:space="preserve">ვადაგადაცილება &gt; 30 დღეზე &lt; 60 დღეზე </t>
  </si>
  <si>
    <t xml:space="preserve">ვადაგადაცილება ≥ 60 დღეზე &lt; 90 დღეზე </t>
  </si>
  <si>
    <t xml:space="preserve">ვადაგადაცილება ≥ 90 დღეზე </t>
  </si>
  <si>
    <t>ვადაგადაცილება &lt; 60 დღეზე</t>
  </si>
  <si>
    <t xml:space="preserve">ვადაგადაცილება ≥ 90 დღეზე &lt; 180 დღეზე </t>
  </si>
  <si>
    <t>ვადაგადაცილება ≥ 180 დღეზე &lt; 1 წელზე</t>
  </si>
  <si>
    <t>ვადაგადაცილება ≥ 1 წელზე &lt;2 წელზე</t>
  </si>
  <si>
    <t>ვადაგადაცილება ≥ 2 წელზე &lt;5 წელზე</t>
  </si>
  <si>
    <t>ვადაგადაცილება ≥ 5 წელზე &lt;7 წელზე</t>
  </si>
  <si>
    <t>ვადაგადაცილება ≥ 7 წელზე</t>
  </si>
  <si>
    <t>მათ შორის უიმედო</t>
  </si>
  <si>
    <t>სესხები</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</si>
  <si>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</si>
  <si>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</si>
  <si>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</si>
  <si>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</si>
  <si>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</si>
  <si>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</si>
  <si>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სავალო ფასიანი ქაღალდები</t>
  </si>
  <si>
    <t>გარესაბალანსო ვალდებულებები</t>
  </si>
  <si>
    <t>ცხრილი 23</t>
  </si>
  <si>
    <t xml:space="preserve">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t>
  </si>
  <si>
    <t>სესხების მთლიანი ღირებულება</t>
  </si>
  <si>
    <t>სტანდარტულად კლასიფიცირებული სესხები</t>
  </si>
  <si>
    <t>საყურადღებოდ კლასიფიცირებული სესხები</t>
  </si>
  <si>
    <t>უმოქმედოდ კლასიფიცირებული სესხები</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</si>
  <si>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</si>
  <si>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</si>
  <si>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</si>
  <si>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</si>
  <si>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</si>
  <si>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</si>
  <si>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</si>
  <si>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</si>
  <si>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</si>
  <si>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</si>
  <si>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რეზერვი უზრუნველყოფილ სესხებზე</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</si>
  <si>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</si>
  <si>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</si>
  <si>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</si>
  <si>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</si>
  <si>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</si>
  <si>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</si>
  <si>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</si>
  <si>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</si>
  <si>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</si>
  <si>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</si>
  <si>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</si>
  <si>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ცხრილი 24</t>
  </si>
  <si>
    <t xml:space="preserve">                                                                                                     სესხები
                                                                                                                                                                                                             სექტორი დაფარვის წყაროს მიხედვით</t>
  </si>
  <si>
    <t>მთლიანი ღირებულება</t>
  </si>
  <si>
    <t>სპეციალური და საერთო რეზერვი</t>
  </si>
  <si>
    <t xml:space="preserve">სესხები, რომლებზეც არ არის აღრიცხული დაფარვის წყაროს სექტორი </t>
  </si>
  <si>
    <t>ცხრილი 25</t>
  </si>
  <si>
    <t xml:space="preserve">                              მთლიანი/ნომინალური ღირებულება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</si>
  <si>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დეპოზიტით უზრუნველყოფილი ვალდებულებების  ღირებულება</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</si>
  <si>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</si>
  <si>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</si>
  <si>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r>
      <rPr>
        <b/>
        <sz val="9"/>
        <rFont val="Sylfaen"/>
        <family val="1"/>
      </rPr>
      <t>ოქრო/ოქროს ნაკეთობებით უზრუნველყოფილი ვალდებულების საბაზრო ღირებულება</t>
    </r>
  </si>
  <si>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</si>
  <si>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</si>
  <si>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</si>
  <si>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</si>
  <si>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</si>
  <si>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</si>
  <si>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</si>
  <si>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მათ შორის უმოქმედო სესხები</t>
  </si>
  <si>
    <t>მათ შორის უმოქმედო კორპორატიული სავალო ფასიანი ქაღალდები</t>
  </si>
  <si>
    <t>მათ შორის უმოქმედო გარესაბალანსო ვალდებულებები</t>
  </si>
  <si>
    <t>ცხრილი 26</t>
  </si>
  <si>
    <t>საცალო პროდუქტები</t>
  </si>
  <si>
    <t>შესაძლო დანაკარგების რეზერვი</t>
  </si>
  <si>
    <t xml:space="preserve">სესხების რაოდენობა </t>
  </si>
  <si>
    <t>საშუალო შეწონილი ნომინალური საპროცენტო განაკვეთი კვარტლის შიგნით გაცემულ სესხებზე</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</si>
  <si>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</si>
  <si>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(მთლიანი ღირებულებაზე)</t>
  </si>
  <si>
    <t>სესხების საშუალო შეწონილი ვადიანობა დარჩენილი ვადის მიხედვით (თვეებში)</t>
  </si>
  <si>
    <t>სატრანსპორტო სესხები</t>
  </si>
  <si>
    <t>სამომხმარებლო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</si>
  <si>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</si>
  <si>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</si>
  <si>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</si>
  <si>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</si>
  <si>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</si>
  <si>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</si>
  <si>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</si>
  <si>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უძრავი ქონების რემონტისათვის</t>
  </si>
  <si>
    <t>საცალო ლომბარდული სესხები</t>
  </si>
  <si>
    <t>სტუდენტური სესხები</t>
  </si>
  <si>
    <t>სულ საცალო პროდუქტები</t>
  </si>
  <si>
    <t>მათ შორის: პენსიის ან სხვა სახელმწიფო სოციალური გასაცემელის გათვალისწინებით გაცემული სესხები</t>
  </si>
  <si>
    <t>სს სილქ ბანკი</t>
  </si>
  <si>
    <t>www.silkbank.ge</t>
  </si>
  <si>
    <t>4Q 2022</t>
  </si>
  <si>
    <t>4Q-2022</t>
  </si>
  <si>
    <t>3Q-2022</t>
  </si>
  <si>
    <t>2Q-2022</t>
  </si>
  <si>
    <t>1Q-2022</t>
  </si>
  <si>
    <t>ალექსი ხოროშვილი</t>
  </si>
  <si>
    <t>გენერალური დირექტორის პირველი მოადგილე</t>
  </si>
  <si>
    <t>გიორგი კალოიანი</t>
  </si>
  <si>
    <t>რისკების დირექტორის მოადგილე</t>
  </si>
  <si>
    <t>დავით ნინიძე</t>
  </si>
  <si>
    <t>ინოვაციებისა და პროდუქტების დირექტორი</t>
  </si>
  <si>
    <t>სს სილქ ჰოლდინგი</t>
  </si>
  <si>
    <t>ა.ხოროშვილი</t>
  </si>
  <si>
    <t>სილქ როუდ გრუპ ჰოლდინგ (მალტა) ლიმიტედ, მალტა</t>
  </si>
  <si>
    <t>დევიდ ფრანც ბორგერი, გერმანია</t>
  </si>
  <si>
    <t>აქციებით შეზღუდული კერძო კომპანია ბრეიტენბერგ პრაივიტ ლიმიტედ, სინგაპური</t>
  </si>
  <si>
    <t xml:space="preserve"> ერკინ ტატიშევი, ყაზახეთი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</si>
</sst>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409]mmm\-yy;@"/>
    <numFmt numFmtId="165" formatCode="#,##0_ ;[Red]\-#,##0\ "/>
    <numFmt numFmtId="166" formatCode="0.0%"/>
    <numFmt numFmtId="167" formatCode="_(* #,##0_);_(* \(#,##0\);_(* &quot;-&quot;??_);_(@_)"/>
    <numFmt numFmtId="168" formatCode="_(#,##0_);_(\(#,##0\);_(\ \-\ _);_(@_)"/>
    <numFmt numFmtId="169" formatCode="_-* #,##0.00_-;\-* #,##0.00_-;_-* &quot;-&quot;??_-;_-@_-"/>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name val="Arial"/>
      <family val="2"/>
    </font>
    <font>
      <b/>
      <sz val="11"/>
      <name val="Sylfaen"/>
      <family val="1"/>
    </font>
    <font>
      <sz val="10"/>
      <color theme="1"/>
      <name val="Sylfaen"/>
      <family val="1"/>
    </font>
    <font>
      <sz val="10"/>
      <name val="Calibri"/>
      <family val="2"/>
      <scheme val="minor"/>
    </font>
    <font>
      <sz val="10"/>
      <name val="Sylfaen"/>
      <family val="1"/>
    </font>
    <font>
      <sz val="11"/>
      <color theme="1"/>
      <name val="Sylfaen"/>
      <family val="1"/>
    </font>
    <font>
      <b/>
      <i/>
      <sz val="10"/>
      <color theme="1"/>
      <name val="Sylfaen"/>
      <family val="1"/>
    </font>
    <font>
      <u/>
      <sz val="10"/>
      <color indexed="12"/>
      <name val="Arial"/>
      <family val="2"/>
    </font>
    <font>
      <sz val="10"/>
      <color theme="1"/>
      <name val="Calibri"/>
      <family val="1"/>
      <scheme val="minor"/>
    </font>
    <font>
      <b/>
      <sz val="10"/>
      <name val="Sylfaen"/>
      <family val="1"/>
    </font>
    <font>
      <b/>
      <sz val="10"/>
      <name val="Calibri"/>
      <family val="2"/>
      <scheme val="minor"/>
    </font>
    <font>
      <b/>
      <sz val="10"/>
      <color theme="1"/>
      <name val="Calibri"/>
      <family val="2"/>
      <scheme val="minor"/>
    </font>
    <font>
      <sz val="10"/>
      <name val="MS Sans Serif"/>
      <family val="2"/>
    </font>
    <font>
      <b/>
      <i/>
      <sz val="10"/>
      <name val="Calibri"/>
      <family val="2"/>
      <scheme val="minor"/>
    </font>
    <font>
      <sz val="10"/>
      <color rgb="FF333333"/>
      <name val="Sylfaen"/>
      <family val="1"/>
    </font>
    <font>
      <sz val="10"/>
      <color rgb="FFFF0000"/>
      <name val="Calibri"/>
      <family val="2"/>
      <scheme val="minor"/>
    </font>
    <font>
      <i/>
      <sz val="10"/>
      <name val="Sylfaen"/>
      <family val="1"/>
    </font>
    <font>
      <b/>
      <sz val="11"/>
      <color rgb="FFFF0000"/>
      <name val="Calibri"/>
      <family val="2"/>
      <scheme val="minor"/>
    </font>
    <font>
      <i/>
      <sz val="10"/>
      <color theme="1"/>
      <name val="Sylfaen"/>
      <family val="1"/>
    </font>
    <font>
      <sz val="8"/>
      <color theme="1"/>
      <name val="Calibri"/>
      <family val="2"/>
      <scheme val="minor"/>
    </font>
    <font>
      <sz val="10"/>
      <name val="Calibri"/>
      <family val="2"/>
      <charset val="204"/>
      <scheme val="minor"/>
    </font>
    <font>
      <b/>
      <sz val="10"/>
      <name val="Calibri"/>
      <family val="2"/>
      <charset val="204"/>
      <scheme val="minor"/>
    </font>
    <font>
      <sz val="10"/>
      <color theme="1"/>
      <name val="Segoe UI"/>
      <family val="2"/>
    </font>
    <font>
      <sz val="10"/>
      <color theme="1"/>
      <name val="Times New Roman"/>
      <family val="1"/>
    </font>
    <font>
      <sz val="10"/>
      <name val="Arial"/>
      <family val="2"/>
      <charset val="204"/>
    </font>
    <font>
      <b/>
      <sz val="8"/>
      <color rgb="FFFF0000"/>
      <name val="Calibri"/>
      <family val="2"/>
      <scheme val="minor"/>
    </font>
    <font>
      <sz val="10"/>
      <name val="Geo_Arial"/>
      <family val="2"/>
    </font>
    <font>
      <sz val="10"/>
      <name val="Calibri"/>
      <family val="1"/>
      <scheme val="minor"/>
    </font>
    <font>
      <i/>
      <sz val="10"/>
      <color theme="1"/>
      <name val="Calibri"/>
      <family val="2"/>
      <scheme val="minor"/>
    </font>
    <font>
      <b/>
      <sz val="10"/>
      <name val="Calibri"/>
      <family val="1"/>
      <scheme val="minor"/>
    </font>
    <font>
      <i/>
      <sz val="11"/>
      <color theme="1"/>
      <name val="Calibri"/>
      <family val="2"/>
      <scheme val="minor"/>
    </font>
    <font>
      <i/>
      <sz val="11"/>
      <color rgb="FFFF0000"/>
      <name val="Calibri"/>
      <family val="2"/>
      <scheme val="minor"/>
    </font>
    <font>
      <sz val="10"/>
      <color rgb="FFFF0000"/>
      <name val="Sylfaen"/>
      <family val="1"/>
    </font>
    <font>
      <b/>
      <sz val="10"/>
      <color theme="1"/>
      <name val="Sylfaen"/>
      <family val="1"/>
    </font>
    <font>
      <i/>
      <sz val="10"/>
      <color rgb="FFFF0000"/>
      <name val="Sylfaen"/>
      <family val="1"/>
    </font>
    <font>
      <sz val="10"/>
      <name val="SPKolheti"/>
      <family val="1"/>
    </font>
    <font>
      <sz val="9"/>
      <color theme="1"/>
      <name val="Calibri"/>
      <family val="2"/>
      <scheme val="minor"/>
    </font>
    <font>
      <i/>
      <sz val="10"/>
      <color rgb="FFFF0000"/>
      <name val="Calibri"/>
      <family val="2"/>
      <scheme val="minor"/>
    </font>
    <font>
      <sz val="8"/>
      <color rgb="FFFF0000"/>
      <name val="Calibri"/>
      <family val="2"/>
      <scheme val="minor"/>
    </font>
    <font>
      <i/>
      <sz val="8"/>
      <color rgb="FFFF0000"/>
      <name val="Calibri"/>
      <family val="2"/>
      <scheme val="minor"/>
    </font>
    <font>
      <b/>
      <sz val="9"/>
      <name val="Arial"/>
      <family val="2"/>
    </font>
    <font>
      <b/>
      <sz val="10"/>
      <name val="Arial"/>
      <family val="2"/>
    </font>
    <font>
      <sz val="9"/>
      <name val="Arial"/>
      <family val="2"/>
    </font>
    <font>
      <sz val="9"/>
      <name val="Calibri"/>
      <family val="2"/>
    </font>
    <font>
      <b/>
      <sz val="9"/>
      <name val="Calibri"/>
      <family val="2"/>
    </font>
    <font>
      <sz val="8"/>
      <name val="Arial"/>
      <family val="2"/>
    </font>
    <font>
      <sz val="9"/>
      <name val="Sylfaen"/>
      <family val="1"/>
    </font>
    <font>
      <sz val="9"/>
      <color theme="1"/>
      <name val="Sylfaen"/>
      <family val="1"/>
    </font>
    <font>
      <sz val="9"/>
      <color rgb="FFFF0000"/>
      <name val="Sylfaen"/>
      <family val="1"/>
    </font>
    <font>
      <b/>
      <u/>
      <sz val="9"/>
      <name val="Sylfaen"/>
      <family val="1"/>
    </font>
    <font>
      <b/>
      <sz val="9"/>
      <name val="Sylfaen"/>
      <family val="1"/>
    </font>
    <font>
      <b/>
      <sz val="9"/>
      <color theme="1"/>
      <name val="Sylfaen"/>
      <family val="1"/>
    </font>
    <font>
      <sz val="9"/>
      <name val="Calibri"/>
      <family val="1"/>
      <scheme val="minor"/>
    </font>
    <font>
      <b/>
      <sz val="9"/>
      <color rgb="FFFF0000"/>
      <name val="Sylfaen"/>
      <family val="1"/>
    </font>
    <font>
      <i/>
      <sz val="9"/>
      <name val="Calibri"/>
      <family val="1"/>
      <scheme val="minor"/>
    </font>
    <font>
      <b/>
      <sz val="9"/>
      <name val="Calibri"/>
      <family val="1"/>
      <scheme val="minor"/>
    </font>
    <font>
      <b/>
      <u/>
      <sz val="9"/>
      <color theme="1"/>
      <name val="Sylfaen"/>
      <family val="1"/>
    </font>
    <font>
      <sz val="9"/>
      <color theme="1"/>
      <name val="Calibri"/>
      <family val="1"/>
      <scheme val="minor"/>
    </font>
    <font>
      <b/>
      <sz val="9"/>
      <color theme="1"/>
      <name val="Calibri"/>
      <family val="1"/>
      <scheme val="minor"/>
    </font>
    <font>
      <sz val="9"/>
      <color rgb="FF000000"/>
      <name val="Sylfaen"/>
      <family val="1"/>
    </font>
    <font>
      <b/>
      <sz val="9"/>
      <color rgb="FF000000"/>
      <name val="Sylfaen"/>
      <family val="1"/>
    </font>
  </fonts>
  <fills count="16">
    <fill>
      <patternFill patternType="none"/>
    </fill>
    <fill>
      <patternFill patternType="gray125"/>
    </fill>
    <fill>
      <patternFill patternType="solid">
        <fgColor theme="0"/>
        <bgColor indexed="64"/>
      </patternFill>
    </fill>
    <fill>
      <patternFill patternType="lightGray">
        <fgColor indexed="22"/>
      </patternFill>
    </fill>
    <fill>
      <patternFill patternType="solid">
        <fgColor rgb="FFFFFFFF"/>
        <bgColor indexed="64"/>
      </patternFill>
    </fill>
    <fill>
      <patternFill patternType="solid">
        <fgColor theme="0" tint="-4.9989318521683403E-2"/>
        <bgColor indexed="64"/>
      </patternFill>
    </fill>
    <fill>
      <patternFill patternType="solid">
        <fgColor them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5F5F5F"/>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4" tint="0.79998168889431442"/>
        <bgColor indexed="65"/>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theme="6" tint="-0.499984740745262"/>
      </right>
      <top style="thin">
        <color indexed="64"/>
      </top>
      <bottom style="thin">
        <color theme="6" tint="-0.499984740745262"/>
      </bottom>
      <diagonal/>
    </border>
    <border>
      <left style="thin">
        <color theme="6" tint="-0.499984740745262"/>
      </left>
      <right style="thin">
        <color theme="6" tint="-0.499984740745262"/>
      </right>
      <top style="thin">
        <color indexed="64"/>
      </top>
      <bottom style="thin">
        <color theme="6" tint="-0.499984740745262"/>
      </bottom>
      <diagonal/>
    </border>
    <border>
      <left style="thin">
        <color theme="6" tint="-0.499984740745262"/>
      </left>
      <right style="medium">
        <color indexed="64"/>
      </right>
      <top style="thin">
        <color indexed="64"/>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indexed="64"/>
      </left>
      <right style="thin">
        <color theme="6" tint="-0.499984740745262"/>
      </right>
      <top style="thin">
        <color indexed="64"/>
      </top>
      <bottom style="thin">
        <color indexed="64"/>
      </bottom>
      <diagonal/>
    </border>
    <border>
      <left style="thin">
        <color theme="6" tint="-0.499984740745262"/>
      </left>
      <right style="thin">
        <color theme="6" tint="-0.499984740745262"/>
      </right>
      <top style="thin">
        <color indexed="64"/>
      </top>
      <bottom style="thin">
        <color indexed="64"/>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indexed="64"/>
      </right>
      <top/>
      <bottom style="thin">
        <color theme="6" tint="-0.499984740745262"/>
      </bottom>
      <diagonal/>
    </border>
    <border>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indexed="64"/>
      </right>
      <top style="thin">
        <color theme="6" tint="-0.499984740745262"/>
      </top>
      <bottom/>
      <diagonal/>
    </border>
    <border>
      <left/>
      <right style="thin">
        <color theme="6" tint="-0.499984740745262"/>
      </right>
      <top/>
      <bottom/>
      <diagonal/>
    </border>
    <border>
      <left style="thin">
        <color theme="6" tint="-0.499984740745262"/>
      </left>
      <right style="thin">
        <color theme="6" tint="-0.499984740745262"/>
      </right>
      <top/>
      <bottom/>
      <diagonal/>
    </border>
    <border>
      <left style="thin">
        <color indexed="64"/>
      </left>
      <right style="thin">
        <color theme="6" tint="-0.499984740745262"/>
      </right>
      <top style="thin">
        <color indexed="64"/>
      </top>
      <bottom style="medium">
        <color indexed="64"/>
      </bottom>
      <diagonal/>
    </border>
    <border>
      <left style="thin">
        <color theme="6" tint="-0.499984740745262"/>
      </left>
      <right style="thin">
        <color theme="6" tint="-0.499984740745262"/>
      </right>
      <top style="thin">
        <color indexed="64"/>
      </top>
      <bottom style="medium">
        <color indexed="64"/>
      </bottom>
      <diagonal/>
    </border>
    <border>
      <left style="thin">
        <color theme="6" tint="-0.499984740745262"/>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auto="1"/>
      </top>
      <bottom/>
      <diagonal/>
    </border>
    <border>
      <left style="thin">
        <color indexed="64"/>
      </left>
      <right/>
      <top/>
      <bottom style="thin">
        <color indexed="64"/>
      </bottom>
      <diagonal/>
    </border>
    <border>
      <left style="medium">
        <color indexed="64"/>
      </left>
      <right style="thin">
        <color auto="1"/>
      </right>
      <top style="medium">
        <color auto="1"/>
      </top>
      <bottom style="medium">
        <color indexed="64"/>
      </bottom>
      <diagonal/>
    </border>
    <border>
      <left style="thin">
        <color auto="1"/>
      </left>
      <right style="thin">
        <color auto="1"/>
      </right>
      <top style="medium">
        <color auto="1"/>
      </top>
      <bottom style="medium">
        <color auto="1"/>
      </bottom>
      <diagonal/>
    </border>
    <border>
      <left/>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indexed="64"/>
      </right>
      <top style="medium">
        <color auto="1"/>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top/>
      <bottom/>
      <diagonal/>
    </border>
    <border>
      <left/>
      <right style="thin">
        <color indexed="64"/>
      </right>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21">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alignment vertical="top"/>
      <protection locked="0"/>
    </xf>
    <xf numFmtId="0" fontId="5" fillId="0" borderId="0"/>
    <xf numFmtId="0" fontId="5" fillId="0" borderId="0"/>
    <xf numFmtId="164" fontId="17" fillId="3" borderId="0"/>
    <xf numFmtId="9" fontId="5" fillId="0" borderId="0" applyFont="0" applyFill="0" applyBorder="0" applyAlignment="0" applyProtection="0"/>
    <xf numFmtId="0" fontId="29" fillId="0" borderId="0"/>
    <xf numFmtId="0" fontId="29" fillId="0" borderId="0"/>
    <xf numFmtId="43" fontId="1" fillId="0" borderId="0" applyFont="0" applyFill="0" applyBorder="0" applyAlignment="0" applyProtection="0"/>
    <xf numFmtId="0" fontId="1" fillId="0" borderId="0"/>
    <xf numFmtId="0" fontId="1"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alignment vertical="center"/>
    </xf>
    <xf numFmtId="43" fontId="5" fillId="0" borderId="0" applyFont="0" applyFill="0" applyBorder="0" applyAlignment="0" applyProtection="0"/>
    <xf numFmtId="169" fontId="1" fillId="0" borderId="0" applyFont="0" applyFill="0" applyBorder="0" applyAlignment="0" applyProtection="0"/>
    <xf numFmtId="0" fontId="1" fillId="15" borderId="0" applyNumberFormat="0" applyBorder="0" applyAlignment="0" applyProtection="0"/>
  </cellStyleXfs>
  <cellXfs count="740">
    <xf numFmtId="0" fontId="0" fillId="0" borderId="0" xfId="0"/>
    <xf numFmtId="0" fontId="4" fillId="0" borderId="1" xfId="0" applyFont="1" applyBorder="1"/>
    <xf numFmtId="0" fontId="6" fillId="0" borderId="1" xfId="4" applyFont="1" applyBorder="1" applyAlignment="1">
      <alignment horizontal="center" vertical="center"/>
    </xf>
    <xf numFmtId="0" fontId="7" fillId="0" borderId="1" xfId="0" applyFont="1" applyBorder="1"/>
    <xf numFmtId="0" fontId="8" fillId="2" borderId="1" xfId="4" applyFont="1" applyFill="1" applyBorder="1" applyAlignment="1">
      <alignment horizontal="right" indent="1"/>
    </xf>
    <xf numFmtId="0" fontId="9" fillId="2" borderId="1" xfId="4" applyFont="1" applyFill="1" applyBorder="1" applyAlignment="1">
      <alignment horizontal="left" wrapText="1" indent="1"/>
    </xf>
    <xf numFmtId="0" fontId="10" fillId="0" borderId="1" xfId="0" applyFont="1" applyBorder="1"/>
    <xf numFmtId="0" fontId="1" fillId="0" borderId="0" xfId="0" applyFont="1"/>
    <xf numFmtId="0" fontId="9" fillId="0" borderId="1" xfId="4" applyFont="1" applyBorder="1" applyAlignment="1">
      <alignment horizontal="left" wrapText="1" indent="1"/>
    </xf>
    <xf numFmtId="0" fontId="8" fillId="2" borderId="2" xfId="4" applyFont="1" applyFill="1" applyBorder="1" applyAlignment="1">
      <alignment horizontal="right" indent="1"/>
    </xf>
    <xf numFmtId="0" fontId="9" fillId="0" borderId="2" xfId="4" applyFont="1" applyBorder="1" applyAlignment="1">
      <alignment horizontal="left" wrapText="1" indent="1"/>
    </xf>
    <xf numFmtId="0" fontId="11" fillId="0" borderId="0" xfId="0" applyFont="1" applyAlignment="1">
      <alignment wrapText="1"/>
    </xf>
    <xf numFmtId="0" fontId="8" fillId="2" borderId="1" xfId="4" applyFont="1" applyFill="1" applyBorder="1"/>
    <xf numFmtId="0" fontId="12" fillId="0" borderId="1" xfId="3" applyBorder="1" applyAlignment="1" applyProtection="1"/>
    <xf numFmtId="0" fontId="12" fillId="0" borderId="1" xfId="3" applyBorder="1" applyAlignment="1" applyProtection="1">
      <alignment horizontal="left" vertical="center" wrapText="1"/>
    </xf>
    <xf numFmtId="49" fontId="13" fillId="0" borderId="1" xfId="0" applyNumberFormat="1" applyFont="1" applyBorder="1" applyAlignment="1">
      <alignment horizontal="right" vertical="center" wrapText="1"/>
    </xf>
    <xf numFmtId="0" fontId="12" fillId="0" borderId="1" xfId="3" applyBorder="1" applyAlignment="1" applyProtection="1">
      <alignment horizontal="left" vertical="center"/>
    </xf>
    <xf numFmtId="0" fontId="4" fillId="0" borderId="0" xfId="0" applyFont="1"/>
    <xf numFmtId="0" fontId="9" fillId="0" borderId="0" xfId="5" applyFont="1"/>
    <xf numFmtId="43" fontId="8" fillId="0" borderId="0" xfId="1" applyFont="1"/>
    <xf numFmtId="0" fontId="8" fillId="0" borderId="0" xfId="0" applyFont="1"/>
    <xf numFmtId="14" fontId="8" fillId="0" borderId="0" xfId="0" applyNumberFormat="1" applyFont="1" applyAlignment="1">
      <alignment horizontal="left"/>
    </xf>
    <xf numFmtId="0" fontId="9" fillId="0" borderId="5" xfId="0" applyFont="1" applyBorder="1"/>
    <xf numFmtId="0" fontId="14" fillId="0" borderId="5" xfId="0" applyFont="1" applyBorder="1" applyAlignment="1">
      <alignment horizontal="center"/>
    </xf>
    <xf numFmtId="0" fontId="15" fillId="0" borderId="5" xfId="0" applyFont="1" applyBorder="1" applyAlignment="1">
      <alignment horizontal="center" vertical="center"/>
    </xf>
    <xf numFmtId="0" fontId="16" fillId="0" borderId="5" xfId="0" applyFont="1" applyBorder="1" applyAlignment="1">
      <alignment horizontal="center" vertical="center"/>
    </xf>
    <xf numFmtId="0" fontId="9" fillId="0" borderId="6" xfId="0" applyFont="1" applyBorder="1" applyAlignment="1">
      <alignment horizontal="right" vertical="center" wrapText="1"/>
    </xf>
    <xf numFmtId="0" fontId="8" fillId="0" borderId="7" xfId="0" applyFont="1" applyBorder="1" applyAlignment="1">
      <alignment vertical="center" wrapText="1"/>
    </xf>
    <xf numFmtId="0" fontId="8" fillId="0" borderId="7" xfId="0" applyFont="1" applyBorder="1" applyAlignment="1">
      <alignment horizontal="left" vertical="center" wrapText="1" indent="1"/>
    </xf>
    <xf numFmtId="0" fontId="4"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5" fillId="0" borderId="1" xfId="0" applyFont="1" applyBorder="1" applyAlignment="1">
      <alignment horizontal="center" vertical="center" wrapText="1"/>
    </xf>
    <xf numFmtId="164" fontId="17" fillId="3" borderId="0" xfId="6"/>
    <xf numFmtId="164" fontId="17" fillId="3" borderId="9" xfId="6" applyBorder="1"/>
    <xf numFmtId="0" fontId="18" fillId="0" borderId="1" xfId="0" applyFont="1" applyBorder="1" applyAlignment="1">
      <alignment horizontal="left" vertical="center" wrapText="1"/>
    </xf>
    <xf numFmtId="164" fontId="17" fillId="3" borderId="10" xfId="6" applyBorder="1"/>
    <xf numFmtId="0" fontId="9" fillId="0" borderId="8" xfId="0" applyFont="1" applyBorder="1" applyAlignment="1">
      <alignment horizontal="right" vertical="center" wrapText="1"/>
    </xf>
    <xf numFmtId="0" fontId="8" fillId="0" borderId="1" xfId="0" applyFont="1" applyBorder="1" applyAlignment="1">
      <alignment vertical="center" wrapText="1"/>
    </xf>
    <xf numFmtId="165" fontId="8" fillId="0" borderId="1" xfId="0" applyNumberFormat="1" applyFont="1" applyBorder="1" applyAlignment="1" applyProtection="1">
      <alignment vertical="center" wrapText="1"/>
      <protection locked="0"/>
    </xf>
    <xf numFmtId="165" fontId="4" fillId="0" borderId="1" xfId="0" applyNumberFormat="1" applyFont="1" applyBorder="1" applyAlignment="1" applyProtection="1">
      <alignment vertical="center" wrapText="1"/>
      <protection locked="0"/>
    </xf>
    <xf numFmtId="43" fontId="2" fillId="0" borderId="0" xfId="1" applyFont="1"/>
    <xf numFmtId="165" fontId="8" fillId="0" borderId="1" xfId="0" applyNumberFormat="1" applyFont="1" applyBorder="1" applyAlignment="1" applyProtection="1">
      <alignment horizontal="right" vertical="center" wrapText="1"/>
      <protection locked="0"/>
    </xf>
    <xf numFmtId="166" fontId="4" fillId="0" borderId="1" xfId="2" applyNumberFormat="1" applyFont="1" applyFill="1" applyBorder="1" applyAlignment="1" applyProtection="1">
      <alignment horizontal="right" vertical="center" wrapText="1"/>
      <protection locked="0"/>
    </xf>
    <xf numFmtId="166" fontId="4" fillId="0" borderId="1" xfId="2" applyNumberFormat="1" applyFont="1" applyBorder="1" applyAlignment="1" applyProtection="1">
      <alignment vertical="center" wrapText="1"/>
      <protection locked="0"/>
    </xf>
    <xf numFmtId="10" fontId="0" fillId="0" borderId="0" xfId="0" applyNumberFormat="1"/>
    <xf numFmtId="166" fontId="9" fillId="4" borderId="1" xfId="2" applyNumberFormat="1" applyFont="1" applyFill="1" applyBorder="1" applyAlignment="1" applyProtection="1">
      <alignment vertical="center"/>
      <protection locked="0"/>
    </xf>
    <xf numFmtId="166" fontId="19" fillId="4" borderId="1" xfId="2" applyNumberFormat="1" applyFont="1" applyFill="1" applyBorder="1" applyAlignment="1" applyProtection="1">
      <alignment vertical="center"/>
      <protection locked="0"/>
    </xf>
    <xf numFmtId="166" fontId="17" fillId="3" borderId="0" xfId="2" applyNumberFormat="1" applyFont="1" applyFill="1" applyBorder="1"/>
    <xf numFmtId="0" fontId="9" fillId="4" borderId="8" xfId="0" applyFont="1" applyFill="1" applyBorder="1" applyAlignment="1">
      <alignment horizontal="right" vertical="center"/>
    </xf>
    <xf numFmtId="0" fontId="9" fillId="4" borderId="1" xfId="0" applyFont="1" applyFill="1" applyBorder="1" applyAlignment="1">
      <alignment vertical="center"/>
    </xf>
    <xf numFmtId="0" fontId="2" fillId="0" borderId="0" xfId="0" applyFont="1"/>
    <xf numFmtId="165" fontId="9" fillId="4" borderId="1" xfId="0" applyNumberFormat="1" applyFont="1" applyFill="1" applyBorder="1" applyAlignment="1" applyProtection="1">
      <alignment vertical="center"/>
      <protection locked="0"/>
    </xf>
    <xf numFmtId="0" fontId="15" fillId="0" borderId="8" xfId="0" applyFont="1" applyBorder="1" applyAlignment="1">
      <alignment horizontal="center" vertical="center" wrapText="1"/>
    </xf>
    <xf numFmtId="164" fontId="17" fillId="3" borderId="11" xfId="6" applyBorder="1"/>
    <xf numFmtId="0" fontId="8" fillId="0" borderId="1" xfId="0" applyFont="1" applyBorder="1" applyAlignment="1">
      <alignment horizontal="left" vertical="center" wrapText="1"/>
    </xf>
    <xf numFmtId="0" fontId="9" fillId="4" borderId="12" xfId="0" applyFont="1" applyFill="1" applyBorder="1" applyAlignment="1">
      <alignment horizontal="right" vertical="center"/>
    </xf>
    <xf numFmtId="0" fontId="9" fillId="4" borderId="8" xfId="0" applyFont="1" applyFill="1" applyBorder="1" applyAlignment="1">
      <alignment horizontal="left" vertical="center"/>
    </xf>
    <xf numFmtId="0" fontId="9" fillId="4" borderId="13" xfId="0" applyFont="1" applyFill="1" applyBorder="1" applyAlignment="1">
      <alignment horizontal="right" vertical="center"/>
    </xf>
    <xf numFmtId="10" fontId="9" fillId="4" borderId="1" xfId="2" applyNumberFormat="1" applyFont="1" applyFill="1" applyBorder="1" applyAlignment="1" applyProtection="1">
      <alignment vertical="center"/>
      <protection locked="0"/>
    </xf>
    <xf numFmtId="0" fontId="8" fillId="0" borderId="0" xfId="0" applyFont="1" applyAlignment="1">
      <alignment wrapText="1"/>
    </xf>
    <xf numFmtId="10" fontId="20" fillId="0" borderId="0" xfId="0" applyNumberFormat="1" applyFont="1"/>
    <xf numFmtId="0" fontId="9" fillId="0" borderId="0" xfId="0" applyFont="1"/>
    <xf numFmtId="43" fontId="4" fillId="0" borderId="0" xfId="0" applyNumberFormat="1" applyFont="1" applyAlignment="1">
      <alignment horizontal="left"/>
    </xf>
    <xf numFmtId="14" fontId="4" fillId="0" borderId="0" xfId="0" applyNumberFormat="1" applyFont="1" applyAlignment="1">
      <alignment horizontal="left"/>
    </xf>
    <xf numFmtId="0" fontId="14" fillId="0" borderId="0" xfId="0" applyFont="1" applyAlignment="1">
      <alignment horizontal="center" vertical="center"/>
    </xf>
    <xf numFmtId="10" fontId="9" fillId="0" borderId="0" xfId="7" applyNumberFormat="1" applyFont="1" applyFill="1" applyBorder="1" applyProtection="1">
      <protection locked="0"/>
    </xf>
    <xf numFmtId="0" fontId="9" fillId="0" borderId="0" xfId="0" applyFont="1" applyProtection="1">
      <protection locked="0"/>
    </xf>
    <xf numFmtId="0" fontId="21" fillId="0" borderId="0" xfId="0" applyFont="1" applyProtection="1">
      <protection locked="0"/>
    </xf>
    <xf numFmtId="0" fontId="14" fillId="0" borderId="6" xfId="0" applyFont="1" applyBorder="1" applyAlignment="1">
      <alignment horizontal="center" vertical="center"/>
    </xf>
    <xf numFmtId="0" fontId="9" fillId="0" borderId="7" xfId="0" applyFont="1" applyBorder="1"/>
    <xf numFmtId="0" fontId="9" fillId="0" borderId="8" xfId="0" applyFont="1" applyBorder="1" applyAlignment="1">
      <alignment horizontal="left" indent="1"/>
    </xf>
    <xf numFmtId="0" fontId="14" fillId="0" borderId="19" xfId="0" applyFont="1" applyBorder="1" applyAlignment="1">
      <alignment horizontal="center"/>
    </xf>
    <xf numFmtId="0" fontId="9" fillId="0" borderId="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left" indent="1"/>
    </xf>
    <xf numFmtId="165" fontId="9" fillId="0" borderId="1" xfId="1" applyNumberFormat="1" applyFont="1" applyFill="1" applyBorder="1" applyAlignment="1" applyProtection="1">
      <alignment horizontal="right"/>
    </xf>
    <xf numFmtId="165" fontId="9" fillId="6" borderId="1" xfId="1" applyNumberFormat="1" applyFont="1" applyFill="1" applyBorder="1" applyAlignment="1" applyProtection="1">
      <alignment horizontal="right"/>
    </xf>
    <xf numFmtId="167" fontId="0" fillId="0" borderId="0" xfId="1" applyNumberFormat="1" applyFont="1"/>
    <xf numFmtId="167" fontId="22" fillId="0" borderId="0" xfId="0" applyNumberFormat="1" applyFont="1"/>
    <xf numFmtId="0" fontId="9" fillId="0" borderId="19" xfId="0" applyFont="1" applyBorder="1" applyAlignment="1">
      <alignment horizontal="left" indent="2"/>
    </xf>
    <xf numFmtId="0" fontId="14" fillId="0" borderId="19" xfId="0" applyFont="1" applyBorder="1"/>
    <xf numFmtId="165" fontId="9" fillId="0" borderId="1" xfId="1" applyNumberFormat="1" applyFont="1" applyFill="1" applyBorder="1" applyAlignment="1" applyProtection="1">
      <alignment horizontal="right"/>
      <protection locked="0"/>
    </xf>
    <xf numFmtId="0" fontId="9" fillId="0" borderId="13" xfId="0" applyFont="1" applyBorder="1" applyAlignment="1">
      <alignment horizontal="left" indent="1"/>
    </xf>
    <xf numFmtId="0" fontId="14" fillId="0" borderId="21" xfId="0" applyFont="1" applyBorder="1"/>
    <xf numFmtId="165" fontId="9" fillId="6" borderId="14" xfId="1" applyNumberFormat="1" applyFont="1" applyFill="1" applyBorder="1" applyAlignment="1" applyProtection="1">
      <alignment horizontal="right"/>
    </xf>
    <xf numFmtId="165" fontId="4" fillId="0" borderId="0" xfId="0" applyNumberFormat="1" applyFont="1"/>
    <xf numFmtId="0" fontId="23" fillId="0" borderId="0" xfId="0" applyFont="1" applyAlignment="1">
      <alignment vertical="center"/>
    </xf>
    <xf numFmtId="43" fontId="4" fillId="0" borderId="0" xfId="1" applyFont="1"/>
    <xf numFmtId="43" fontId="8" fillId="0" borderId="0" xfId="0" applyNumberFormat="1" applyFont="1" applyAlignment="1">
      <alignment horizontal="left"/>
    </xf>
    <xf numFmtId="0" fontId="24" fillId="0" borderId="0" xfId="0" applyFont="1"/>
    <xf numFmtId="0" fontId="14" fillId="0" borderId="0" xfId="0" applyFont="1" applyAlignment="1">
      <alignment horizontal="center"/>
    </xf>
    <xf numFmtId="0" fontId="21" fillId="0" borderId="0" xfId="0" applyFont="1"/>
    <xf numFmtId="0" fontId="25" fillId="0" borderId="6" xfId="0" applyFont="1" applyBorder="1" applyAlignment="1">
      <alignment horizontal="left" vertical="center" indent="1"/>
    </xf>
    <xf numFmtId="0" fontId="25" fillId="0" borderId="7" xfId="0" applyFont="1" applyBorder="1" applyAlignment="1">
      <alignment horizontal="left" vertical="center"/>
    </xf>
    <xf numFmtId="0" fontId="25" fillId="0" borderId="8" xfId="0" applyFont="1" applyBorder="1" applyAlignment="1">
      <alignment horizontal="left" vertical="center" indent="1"/>
    </xf>
    <xf numFmtId="0" fontId="25" fillId="0" borderId="1" xfId="0" applyFont="1" applyBorder="1" applyAlignment="1">
      <alignment horizontal="left" vertical="center"/>
    </xf>
    <xf numFmtId="0" fontId="25" fillId="0" borderId="1"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8" xfId="0" applyFont="1" applyBorder="1" applyAlignment="1">
      <alignment horizontal="left" indent="1"/>
    </xf>
    <xf numFmtId="0" fontId="26" fillId="0" borderId="1" xfId="0" applyFont="1" applyBorder="1" applyAlignment="1">
      <alignment horizontal="center"/>
    </xf>
    <xf numFmtId="38" fontId="25" fillId="0" borderId="1" xfId="0" applyNumberFormat="1" applyFont="1" applyBorder="1" applyAlignment="1" applyProtection="1">
      <alignment horizontal="right"/>
      <protection locked="0"/>
    </xf>
    <xf numFmtId="38" fontId="25" fillId="0" borderId="20" xfId="0" applyNumberFormat="1" applyFont="1" applyBorder="1" applyAlignment="1" applyProtection="1">
      <alignment horizontal="right"/>
      <protection locked="0"/>
    </xf>
    <xf numFmtId="0" fontId="25" fillId="0" borderId="1" xfId="0" applyFont="1" applyBorder="1" applyAlignment="1">
      <alignment horizontal="left" wrapText="1" indent="1"/>
    </xf>
    <xf numFmtId="165" fontId="25" fillId="0" borderId="1" xfId="0" applyNumberFormat="1" applyFont="1" applyBorder="1" applyAlignment="1" applyProtection="1">
      <alignment horizontal="right"/>
      <protection locked="0"/>
    </xf>
    <xf numFmtId="165" fontId="25" fillId="6" borderId="1" xfId="0" applyNumberFormat="1" applyFont="1" applyFill="1" applyBorder="1" applyAlignment="1">
      <alignment horizontal="right"/>
    </xf>
    <xf numFmtId="0" fontId="25" fillId="0" borderId="1" xfId="0" applyFont="1" applyBorder="1" applyAlignment="1">
      <alignment horizontal="left" wrapText="1" indent="2"/>
    </xf>
    <xf numFmtId="0" fontId="26" fillId="0" borderId="1" xfId="0" applyFont="1" applyBorder="1"/>
    <xf numFmtId="0" fontId="26" fillId="0" borderId="1" xfId="0" applyFont="1" applyBorder="1" applyAlignment="1">
      <alignment horizontal="left"/>
    </xf>
    <xf numFmtId="165" fontId="26" fillId="0" borderId="1" xfId="0" applyNumberFormat="1" applyFont="1" applyBorder="1" applyAlignment="1">
      <alignment horizontal="center"/>
    </xf>
    <xf numFmtId="0" fontId="25" fillId="0" borderId="1" xfId="0" applyFont="1" applyBorder="1" applyAlignment="1">
      <alignment horizontal="left" indent="1"/>
    </xf>
    <xf numFmtId="165" fontId="25" fillId="0" borderId="1" xfId="0" applyNumberFormat="1" applyFont="1" applyBorder="1" applyAlignment="1" applyProtection="1">
      <alignment horizontal="left" indent="1"/>
      <protection locked="0"/>
    </xf>
    <xf numFmtId="165" fontId="9" fillId="6" borderId="1" xfId="1" applyNumberFormat="1" applyFont="1" applyFill="1" applyBorder="1" applyAlignment="1" applyProtection="1"/>
    <xf numFmtId="0" fontId="0" fillId="0" borderId="0" xfId="0" applyAlignment="1">
      <alignment horizontal="left" indent="1"/>
    </xf>
    <xf numFmtId="0" fontId="24" fillId="0" borderId="0" xfId="0" applyFont="1" applyAlignment="1">
      <alignment horizontal="left" indent="1"/>
    </xf>
    <xf numFmtId="0" fontId="26" fillId="0" borderId="1" xfId="0" applyFont="1" applyBorder="1" applyAlignment="1">
      <alignment horizontal="left" indent="1"/>
    </xf>
    <xf numFmtId="0" fontId="26" fillId="0" borderId="1" xfId="0" applyFont="1" applyBorder="1" applyAlignment="1">
      <alignment horizontal="center" vertical="center" wrapText="1"/>
    </xf>
    <xf numFmtId="165" fontId="25" fillId="0" borderId="1" xfId="0" applyNumberFormat="1" applyFont="1" applyBorder="1" applyAlignment="1" applyProtection="1">
      <alignment horizontal="right" vertical="center"/>
      <protection locked="0"/>
    </xf>
    <xf numFmtId="0" fontId="25" fillId="0" borderId="13" xfId="0" applyFont="1" applyBorder="1" applyAlignment="1">
      <alignment horizontal="left" vertical="center" indent="1"/>
    </xf>
    <xf numFmtId="0" fontId="26" fillId="0" borderId="14" xfId="0" applyFont="1" applyBorder="1"/>
    <xf numFmtId="165" fontId="25" fillId="6" borderId="14" xfId="0" applyNumberFormat="1" applyFont="1" applyFill="1" applyBorder="1" applyAlignment="1">
      <alignment horizontal="right"/>
    </xf>
    <xf numFmtId="43" fontId="0" fillId="0" borderId="0" xfId="0" applyNumberFormat="1"/>
    <xf numFmtId="14" fontId="0" fillId="0" borderId="0" xfId="0" applyNumberFormat="1" applyAlignment="1">
      <alignment horizontal="left"/>
    </xf>
    <xf numFmtId="0" fontId="9" fillId="0" borderId="0" xfId="0" applyFont="1" applyAlignment="1">
      <alignment horizontal="center"/>
    </xf>
    <xf numFmtId="0" fontId="21" fillId="0" borderId="0" xfId="0" applyFont="1" applyAlignment="1">
      <alignment horizontal="center"/>
    </xf>
    <xf numFmtId="0" fontId="14" fillId="0" borderId="24" xfId="0" applyFont="1" applyBorder="1" applyAlignment="1">
      <alignment horizontal="center"/>
    </xf>
    <xf numFmtId="0" fontId="4" fillId="0" borderId="8" xfId="0" applyFont="1" applyBorder="1" applyAlignment="1">
      <alignment horizontal="center" vertical="center"/>
    </xf>
    <xf numFmtId="0" fontId="15" fillId="0" borderId="11" xfId="0" applyFont="1" applyBorder="1" applyAlignment="1">
      <alignment vertical="center" wrapText="1"/>
    </xf>
    <xf numFmtId="165" fontId="14" fillId="0" borderId="1" xfId="0" applyNumberFormat="1" applyFont="1" applyBorder="1" applyAlignment="1">
      <alignment horizontal="right"/>
    </xf>
    <xf numFmtId="165" fontId="9" fillId="6" borderId="1" xfId="0" applyNumberFormat="1" applyFont="1" applyFill="1" applyBorder="1" applyAlignment="1">
      <alignment horizontal="right"/>
    </xf>
    <xf numFmtId="0" fontId="8" fillId="0" borderId="11" xfId="0" applyFont="1" applyBorder="1" applyAlignment="1">
      <alignment horizontal="left" vertical="center" wrapText="1"/>
    </xf>
    <xf numFmtId="165" fontId="9" fillId="0" borderId="1" xfId="0" applyNumberFormat="1" applyFont="1" applyBorder="1" applyAlignment="1">
      <alignment horizontal="right"/>
    </xf>
    <xf numFmtId="0" fontId="21" fillId="0" borderId="11" xfId="0" applyFont="1" applyBorder="1" applyAlignment="1" applyProtection="1">
      <alignment horizontal="left" vertical="center" indent="1"/>
      <protection locked="0"/>
    </xf>
    <xf numFmtId="0" fontId="21" fillId="0" borderId="11" xfId="0" applyFont="1" applyBorder="1" applyAlignment="1" applyProtection="1">
      <alignment horizontal="left" vertical="center"/>
      <protection locked="0"/>
    </xf>
    <xf numFmtId="0" fontId="4" fillId="0" borderId="13" xfId="0" applyFont="1" applyBorder="1" applyAlignment="1">
      <alignment horizontal="center" vertical="center"/>
    </xf>
    <xf numFmtId="0" fontId="15" fillId="0" borderId="27" xfId="0" applyFont="1" applyBorder="1" applyAlignment="1">
      <alignment vertical="center" wrapText="1"/>
    </xf>
    <xf numFmtId="165" fontId="9" fillId="0" borderId="14" xfId="0" applyNumberFormat="1" applyFont="1" applyBorder="1" applyAlignment="1">
      <alignment horizontal="right"/>
    </xf>
    <xf numFmtId="165" fontId="9" fillId="6" borderId="14" xfId="0" applyNumberFormat="1" applyFont="1" applyFill="1" applyBorder="1" applyAlignment="1">
      <alignment horizontal="right"/>
    </xf>
    <xf numFmtId="43" fontId="8" fillId="0" borderId="0" xfId="0" applyNumberFormat="1" applyFont="1"/>
    <xf numFmtId="0" fontId="4" fillId="0" borderId="5" xfId="0" applyFont="1" applyBorder="1"/>
    <xf numFmtId="0" fontId="16" fillId="0" borderId="5" xfId="0" applyFont="1" applyBorder="1" applyAlignment="1">
      <alignment horizontal="center"/>
    </xf>
    <xf numFmtId="0" fontId="4" fillId="0" borderId="25" xfId="0" applyFont="1" applyBorder="1" applyAlignment="1">
      <alignment vertical="center" wrapText="1"/>
    </xf>
    <xf numFmtId="0" fontId="16" fillId="0" borderId="26" xfId="0" applyFont="1" applyBorder="1" applyAlignment="1">
      <alignment vertical="center" wrapText="1"/>
    </xf>
    <xf numFmtId="0" fontId="5" fillId="7" borderId="7" xfId="0" applyFont="1" applyFill="1" applyBorder="1" applyAlignment="1">
      <alignment horizontal="left" vertical="center" wrapText="1" indent="1"/>
    </xf>
    <xf numFmtId="0" fontId="27" fillId="0" borderId="8" xfId="0" applyFont="1" applyBorder="1" applyAlignment="1">
      <alignment horizontal="center" vertical="center" wrapText="1"/>
    </xf>
    <xf numFmtId="0" fontId="27" fillId="0" borderId="1" xfId="0" applyFont="1" applyBorder="1" applyAlignment="1">
      <alignment vertical="center" wrapText="1"/>
    </xf>
    <xf numFmtId="3" fontId="28" fillId="6" borderId="1" xfId="0" applyNumberFormat="1" applyFont="1" applyFill="1" applyBorder="1" applyAlignment="1">
      <alignment vertical="center" wrapText="1"/>
    </xf>
    <xf numFmtId="14" fontId="8" fillId="2" borderId="1" xfId="8" quotePrefix="1" applyNumberFormat="1" applyFont="1" applyFill="1" applyBorder="1" applyAlignment="1" applyProtection="1">
      <alignment horizontal="left" vertical="center" wrapText="1" indent="2"/>
      <protection locked="0"/>
    </xf>
    <xf numFmtId="3" fontId="28" fillId="0" borderId="1" xfId="0" applyNumberFormat="1" applyFont="1" applyBorder="1" applyAlignment="1">
      <alignment vertical="center" wrapText="1"/>
    </xf>
    <xf numFmtId="3" fontId="28" fillId="0" borderId="19" xfId="0" applyNumberFormat="1" applyFont="1" applyBorder="1" applyAlignment="1">
      <alignment vertical="center" wrapText="1"/>
    </xf>
    <xf numFmtId="14" fontId="8" fillId="2" borderId="1" xfId="8" quotePrefix="1" applyNumberFormat="1" applyFont="1" applyFill="1" applyBorder="1" applyAlignment="1" applyProtection="1">
      <alignment horizontal="left" vertical="center" wrapText="1" indent="3"/>
      <protection locked="0"/>
    </xf>
    <xf numFmtId="0" fontId="27" fillId="0" borderId="13" xfId="0" applyFont="1" applyBorder="1" applyAlignment="1">
      <alignment horizontal="center" vertical="center" wrapText="1"/>
    </xf>
    <xf numFmtId="0" fontId="27" fillId="0" borderId="14" xfId="0" applyFont="1" applyBorder="1" applyAlignment="1">
      <alignment vertical="center" wrapText="1"/>
    </xf>
    <xf numFmtId="3" fontId="28" fillId="6" borderId="28" xfId="0" applyNumberFormat="1" applyFont="1" applyFill="1" applyBorder="1" applyAlignment="1">
      <alignment vertical="center" wrapText="1"/>
    </xf>
    <xf numFmtId="0" fontId="4" fillId="0" borderId="0" xfId="0" applyFont="1" applyAlignment="1">
      <alignment wrapText="1"/>
    </xf>
    <xf numFmtId="3" fontId="4" fillId="0" borderId="0" xfId="0" applyNumberFormat="1" applyFont="1"/>
    <xf numFmtId="167" fontId="24" fillId="0" borderId="0" xfId="1" applyNumberFormat="1" applyFont="1"/>
    <xf numFmtId="167" fontId="30" fillId="0" borderId="0" xfId="0" applyNumberFormat="1" applyFont="1"/>
    <xf numFmtId="43" fontId="4" fillId="0" borderId="0" xfId="0" applyNumberFormat="1" applyFont="1"/>
    <xf numFmtId="0" fontId="9" fillId="0" borderId="0" xfId="0" applyFont="1" applyAlignment="1">
      <alignment horizontal="left" wrapText="1"/>
    </xf>
    <xf numFmtId="0" fontId="14" fillId="0" borderId="0" xfId="0" applyFont="1" applyAlignment="1">
      <alignment horizontal="center" wrapText="1"/>
    </xf>
    <xf numFmtId="0" fontId="9" fillId="0" borderId="0" xfId="0" applyFont="1" applyAlignment="1">
      <alignment horizontal="right" wrapText="1"/>
    </xf>
    <xf numFmtId="0" fontId="9" fillId="0" borderId="6" xfId="0" applyFont="1" applyBorder="1"/>
    <xf numFmtId="0" fontId="14" fillId="0" borderId="15" xfId="0" applyFont="1" applyBorder="1" applyAlignment="1">
      <alignment horizontal="center" vertical="center" wrapText="1"/>
    </xf>
    <xf numFmtId="0" fontId="9" fillId="0" borderId="8" xfId="0" applyFont="1" applyBorder="1" applyAlignment="1">
      <alignment vertical="center"/>
    </xf>
    <xf numFmtId="0" fontId="31" fillId="0" borderId="19" xfId="0" applyFont="1" applyBorder="1" applyAlignment="1">
      <alignment wrapText="1"/>
    </xf>
    <xf numFmtId="0" fontId="4" fillId="0" borderId="20" xfId="0" applyFont="1" applyBorder="1"/>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9" fillId="0" borderId="1" xfId="0" applyFont="1" applyBorder="1" applyAlignment="1">
      <alignment wrapText="1"/>
    </xf>
    <xf numFmtId="0" fontId="9" fillId="0" borderId="1" xfId="0" applyFont="1" applyBorder="1"/>
    <xf numFmtId="0" fontId="9" fillId="0" borderId="1" xfId="0" applyFont="1" applyBorder="1" applyAlignment="1">
      <alignment vertical="center" wrapText="1"/>
    </xf>
    <xf numFmtId="9" fontId="0" fillId="0" borderId="0" xfId="2" applyFont="1"/>
    <xf numFmtId="0" fontId="31" fillId="0" borderId="19" xfId="0" applyFont="1" applyBorder="1" applyAlignment="1">
      <alignment vertical="center" wrapText="1"/>
    </xf>
    <xf numFmtId="0" fontId="4" fillId="0" borderId="29" xfId="0" applyFont="1" applyBorder="1"/>
    <xf numFmtId="0" fontId="9" fillId="0" borderId="12" xfId="0" applyFont="1" applyBorder="1" applyAlignment="1">
      <alignment vertical="center"/>
    </xf>
    <xf numFmtId="0" fontId="31" fillId="0" borderId="3" xfId="0" applyFont="1" applyBorder="1" applyAlignment="1">
      <alignment wrapText="1"/>
    </xf>
    <xf numFmtId="0" fontId="9" fillId="0" borderId="12" xfId="0" applyFont="1" applyBorder="1" applyAlignment="1">
      <alignment horizontal="right" vertical="center"/>
    </xf>
    <xf numFmtId="0" fontId="9" fillId="0" borderId="13" xfId="0" applyFont="1" applyBorder="1"/>
    <xf numFmtId="0" fontId="31" fillId="0" borderId="21" xfId="0" applyFont="1" applyBorder="1" applyAlignment="1">
      <alignment wrapText="1"/>
    </xf>
    <xf numFmtId="0" fontId="4" fillId="0" borderId="28" xfId="0" applyFont="1" applyBorder="1"/>
    <xf numFmtId="14" fontId="9" fillId="0" borderId="0" xfId="5" applyNumberFormat="1" applyFont="1" applyAlignment="1">
      <alignment horizontal="left"/>
    </xf>
    <xf numFmtId="0" fontId="9" fillId="0" borderId="5" xfId="5" applyFont="1" applyBorder="1" applyAlignment="1">
      <alignment vertical="center"/>
    </xf>
    <xf numFmtId="0" fontId="21" fillId="0" borderId="0" xfId="5" applyFont="1" applyAlignment="1">
      <alignment horizontal="right"/>
    </xf>
    <xf numFmtId="0" fontId="8" fillId="0" borderId="6" xfId="5" applyFont="1" applyBorder="1" applyAlignment="1">
      <alignment vertical="center"/>
    </xf>
    <xf numFmtId="0" fontId="8" fillId="0" borderId="7" xfId="5" applyFont="1" applyBorder="1" applyAlignment="1">
      <alignment vertical="center"/>
    </xf>
    <xf numFmtId="0" fontId="15" fillId="0" borderId="7" xfId="5" applyFont="1" applyBorder="1" applyAlignment="1">
      <alignment horizontal="center" vertical="center"/>
    </xf>
    <xf numFmtId="0" fontId="15" fillId="0" borderId="24" xfId="5" applyFont="1" applyBorder="1" applyAlignment="1">
      <alignment horizontal="center" vertical="center"/>
    </xf>
    <xf numFmtId="0" fontId="8" fillId="0" borderId="0" xfId="5" applyFont="1" applyAlignment="1">
      <alignment vertical="center"/>
    </xf>
    <xf numFmtId="0" fontId="0" fillId="0" borderId="8" xfId="0" applyBorder="1"/>
    <xf numFmtId="0" fontId="4" fillId="0" borderId="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8" xfId="0" applyBorder="1" applyAlignment="1">
      <alignment horizontal="center"/>
    </xf>
    <xf numFmtId="0" fontId="4" fillId="0" borderId="11" xfId="0" applyFont="1" applyBorder="1" applyAlignment="1">
      <alignment vertical="center" wrapText="1"/>
    </xf>
    <xf numFmtId="168" fontId="4" fillId="0" borderId="1" xfId="0" applyNumberFormat="1" applyFont="1" applyBorder="1" applyAlignment="1">
      <alignment horizontal="center" vertical="center"/>
    </xf>
    <xf numFmtId="168" fontId="4" fillId="0" borderId="20" xfId="0" applyNumberFormat="1" applyFont="1" applyBorder="1" applyAlignment="1">
      <alignment horizontal="center" vertical="center"/>
    </xf>
    <xf numFmtId="168" fontId="33" fillId="0" borderId="1" xfId="0" applyNumberFormat="1" applyFont="1" applyBorder="1" applyAlignment="1">
      <alignment horizontal="center" vertical="center"/>
    </xf>
    <xf numFmtId="0" fontId="33" fillId="0" borderId="11" xfId="0" applyFont="1" applyBorder="1" applyAlignment="1">
      <alignment vertical="center" wrapText="1"/>
    </xf>
    <xf numFmtId="168" fontId="0" fillId="0" borderId="0" xfId="0" applyNumberFormat="1"/>
    <xf numFmtId="0" fontId="0" fillId="0" borderId="13" xfId="0" applyBorder="1"/>
    <xf numFmtId="0" fontId="16" fillId="6" borderId="27" xfId="0" applyFont="1" applyFill="1" applyBorder="1" applyAlignment="1">
      <alignment vertical="center" wrapText="1"/>
    </xf>
    <xf numFmtId="168" fontId="16" fillId="6" borderId="14" xfId="0" applyNumberFormat="1" applyFont="1" applyFill="1" applyBorder="1" applyAlignment="1">
      <alignment horizontal="center" vertical="center"/>
    </xf>
    <xf numFmtId="168" fontId="16" fillId="6" borderId="28" xfId="0" applyNumberFormat="1" applyFont="1" applyFill="1" applyBorder="1" applyAlignment="1">
      <alignment horizontal="center" vertical="center"/>
    </xf>
    <xf numFmtId="168" fontId="2" fillId="0" borderId="0" xfId="0" applyNumberFormat="1" applyFont="1"/>
    <xf numFmtId="0" fontId="7" fillId="0" borderId="0" xfId="0" applyFont="1" applyAlignment="1">
      <alignment vertical="center"/>
    </xf>
    <xf numFmtId="0" fontId="4" fillId="0" borderId="0" xfId="0" applyFont="1" applyAlignment="1">
      <alignment vertical="center"/>
    </xf>
    <xf numFmtId="0" fontId="15" fillId="0" borderId="0" xfId="5" applyFont="1" applyAlignment="1">
      <alignment horizontal="center" vertical="center" wrapText="1"/>
    </xf>
    <xf numFmtId="0" fontId="0" fillId="0" borderId="6" xfId="0" applyBorder="1" applyAlignment="1">
      <alignment horizontal="center" vertical="center"/>
    </xf>
    <xf numFmtId="0" fontId="16" fillId="6" borderId="16" xfId="0" applyFont="1" applyFill="1" applyBorder="1" applyAlignment="1">
      <alignment wrapText="1"/>
    </xf>
    <xf numFmtId="165" fontId="0" fillId="6" borderId="24" xfId="0" applyNumberFormat="1" applyFill="1" applyBorder="1" applyAlignment="1">
      <alignment horizontal="center" vertical="center"/>
    </xf>
    <xf numFmtId="0" fontId="4" fillId="0" borderId="32" xfId="0" applyFont="1" applyBorder="1"/>
    <xf numFmtId="165" fontId="0" fillId="0" borderId="20" xfId="0" applyNumberFormat="1" applyBorder="1"/>
    <xf numFmtId="0" fontId="4" fillId="0" borderId="8" xfId="0" applyFont="1" applyBorder="1" applyAlignment="1">
      <alignment horizontal="center" vertical="center" wrapText="1"/>
    </xf>
    <xf numFmtId="0" fontId="4" fillId="0" borderId="32" xfId="0" applyFont="1" applyBorder="1" applyAlignment="1">
      <alignment vertical="center" wrapText="1"/>
    </xf>
    <xf numFmtId="165" fontId="0" fillId="0" borderId="20" xfId="0" applyNumberFormat="1" applyBorder="1" applyAlignment="1">
      <alignment wrapText="1"/>
    </xf>
    <xf numFmtId="0" fontId="0" fillId="0" borderId="0" xfId="0" applyAlignment="1">
      <alignment wrapText="1"/>
    </xf>
    <xf numFmtId="0" fontId="16" fillId="6" borderId="32" xfId="0" applyFont="1" applyFill="1" applyBorder="1" applyAlignment="1">
      <alignment wrapText="1"/>
    </xf>
    <xf numFmtId="165" fontId="0" fillId="6" borderId="20" xfId="0" applyNumberFormat="1" applyFill="1" applyBorder="1" applyAlignment="1">
      <alignment horizontal="center" vertical="center" wrapText="1"/>
    </xf>
    <xf numFmtId="0" fontId="4" fillId="0" borderId="32" xfId="0" applyFont="1" applyBorder="1" applyAlignment="1">
      <alignment vertical="center"/>
    </xf>
    <xf numFmtId="3" fontId="0" fillId="0" borderId="0" xfId="0" applyNumberFormat="1" applyAlignment="1">
      <alignment wrapText="1"/>
    </xf>
    <xf numFmtId="0" fontId="4" fillId="0" borderId="32" xfId="0" applyFont="1" applyBorder="1" applyAlignment="1">
      <alignment wrapText="1"/>
    </xf>
    <xf numFmtId="0" fontId="4" fillId="0" borderId="13" xfId="0" applyFont="1" applyBorder="1" applyAlignment="1">
      <alignment horizontal="center" vertical="center" wrapText="1"/>
    </xf>
    <xf numFmtId="0" fontId="16" fillId="6" borderId="33" xfId="0" applyFont="1" applyFill="1" applyBorder="1" applyAlignment="1">
      <alignment wrapText="1"/>
    </xf>
    <xf numFmtId="165" fontId="0" fillId="6" borderId="28" xfId="0" applyNumberFormat="1" applyFill="1" applyBorder="1" applyAlignment="1">
      <alignment horizontal="center" vertical="center" wrapText="1"/>
    </xf>
    <xf numFmtId="0" fontId="20" fillId="0" borderId="0" xfId="0" applyFont="1"/>
    <xf numFmtId="3" fontId="2" fillId="0" borderId="0" xfId="0" applyNumberFormat="1" applyFont="1"/>
    <xf numFmtId="0" fontId="4" fillId="0" borderId="0" xfId="0" applyFont="1" applyAlignment="1">
      <alignment horizontal="center" vertical="center"/>
    </xf>
    <xf numFmtId="0" fontId="7" fillId="0" borderId="0" xfId="0" applyFont="1" applyAlignment="1">
      <alignment horizontal="center" vertical="center"/>
    </xf>
    <xf numFmtId="0" fontId="16" fillId="0" borderId="0" xfId="0" applyFont="1" applyAlignment="1">
      <alignment horizontal="center"/>
    </xf>
    <xf numFmtId="0" fontId="8" fillId="0" borderId="6" xfId="9" applyFont="1" applyBorder="1" applyAlignment="1" applyProtection="1">
      <alignment horizontal="center" vertical="center"/>
      <protection locked="0"/>
    </xf>
    <xf numFmtId="0" fontId="15" fillId="2" borderId="23" xfId="9" applyFont="1" applyFill="1" applyBorder="1" applyAlignment="1" applyProtection="1">
      <alignment horizontal="center" vertical="center" wrapText="1"/>
      <protection locked="0"/>
    </xf>
    <xf numFmtId="167" fontId="8" fillId="2" borderId="24" xfId="10" applyNumberFormat="1" applyFont="1" applyFill="1" applyBorder="1" applyAlignment="1" applyProtection="1">
      <alignment horizontal="center" vertical="center"/>
      <protection locked="0"/>
    </xf>
    <xf numFmtId="0" fontId="8" fillId="0" borderId="8" xfId="9" applyFont="1" applyBorder="1" applyAlignment="1" applyProtection="1">
      <alignment horizontal="center" vertical="center"/>
      <protection locked="0"/>
    </xf>
    <xf numFmtId="0" fontId="16" fillId="6" borderId="1" xfId="0" applyFont="1" applyFill="1" applyBorder="1" applyAlignment="1">
      <alignment horizontal="left" vertical="top" wrapText="1"/>
    </xf>
    <xf numFmtId="165" fontId="8" fillId="6" borderId="20" xfId="10" applyNumberFormat="1" applyFont="1" applyFill="1" applyBorder="1" applyAlignment="1" applyProtection="1">
      <alignment vertical="top"/>
    </xf>
    <xf numFmtId="0" fontId="8" fillId="2" borderId="26" xfId="11" applyFont="1" applyFill="1" applyBorder="1" applyAlignment="1" applyProtection="1">
      <alignment vertical="center" wrapText="1"/>
      <protection locked="0"/>
    </xf>
    <xf numFmtId="165" fontId="8" fillId="2" borderId="20" xfId="10" applyNumberFormat="1" applyFont="1" applyFill="1" applyBorder="1" applyAlignment="1" applyProtection="1">
      <alignment vertical="top"/>
      <protection locked="0"/>
    </xf>
    <xf numFmtId="0" fontId="8" fillId="2" borderId="1" xfId="11" applyFont="1" applyFill="1" applyBorder="1" applyAlignment="1" applyProtection="1">
      <alignment vertical="center" wrapText="1"/>
      <protection locked="0"/>
    </xf>
    <xf numFmtId="0" fontId="8" fillId="2" borderId="2" xfId="11" applyFont="1" applyFill="1" applyBorder="1" applyAlignment="1" applyProtection="1">
      <alignment vertical="center" wrapText="1"/>
      <protection locked="0"/>
    </xf>
    <xf numFmtId="165" fontId="8" fillId="6" borderId="20" xfId="10" applyNumberFormat="1" applyFont="1" applyFill="1" applyBorder="1" applyAlignment="1" applyProtection="1">
      <alignment vertical="top" wrapText="1"/>
    </xf>
    <xf numFmtId="0" fontId="8" fillId="2" borderId="26" xfId="11" applyFont="1" applyFill="1" applyBorder="1" applyAlignment="1" applyProtection="1">
      <alignment horizontal="left" vertical="center" wrapText="1"/>
      <protection locked="0"/>
    </xf>
    <xf numFmtId="165" fontId="8" fillId="2" borderId="20"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protection locked="0"/>
    </xf>
    <xf numFmtId="0" fontId="8" fillId="2" borderId="1" xfId="9" applyFont="1" applyFill="1" applyBorder="1" applyAlignment="1" applyProtection="1">
      <alignment horizontal="left" vertical="center" wrapText="1"/>
      <protection locked="0"/>
    </xf>
    <xf numFmtId="0" fontId="8" fillId="0" borderId="1" xfId="11" applyFont="1" applyBorder="1" applyAlignment="1" applyProtection="1">
      <alignment horizontal="left" vertical="center" wrapText="1"/>
      <protection locked="0"/>
    </xf>
    <xf numFmtId="0" fontId="8" fillId="0" borderId="0" xfId="11" applyFont="1" applyAlignment="1" applyProtection="1">
      <alignment wrapText="1"/>
      <protection locked="0"/>
    </xf>
    <xf numFmtId="1" fontId="15" fillId="6" borderId="1" xfId="10" applyNumberFormat="1" applyFont="1" applyFill="1" applyBorder="1" applyAlignment="1" applyProtection="1">
      <alignment horizontal="left" vertical="top" wrapText="1"/>
    </xf>
    <xf numFmtId="0" fontId="8" fillId="0" borderId="8" xfId="9" applyFont="1" applyBorder="1" applyAlignment="1" applyProtection="1">
      <alignment horizontal="center" vertical="center" wrapText="1"/>
      <protection locked="0"/>
    </xf>
    <xf numFmtId="0" fontId="15" fillId="2" borderId="1" xfId="11" applyFont="1" applyFill="1" applyBorder="1" applyAlignment="1" applyProtection="1">
      <alignment vertical="center" wrapText="1"/>
      <protection locked="0"/>
    </xf>
    <xf numFmtId="0" fontId="8" fillId="2" borderId="1" xfId="11" applyFont="1" applyFill="1" applyBorder="1" applyAlignment="1" applyProtection="1">
      <alignment horizontal="left" vertical="center" wrapText="1" indent="3"/>
      <protection locked="0"/>
    </xf>
    <xf numFmtId="0" fontId="15" fillId="6" borderId="1" xfId="11" applyFont="1" applyFill="1" applyBorder="1" applyAlignment="1" applyProtection="1">
      <alignment vertical="center" wrapText="1"/>
      <protection locked="0"/>
    </xf>
    <xf numFmtId="0" fontId="8" fillId="0" borderId="13" xfId="9" applyFont="1" applyBorder="1" applyAlignment="1" applyProtection="1">
      <alignment horizontal="center" vertical="center" wrapText="1"/>
      <protection locked="0"/>
    </xf>
    <xf numFmtId="0" fontId="15" fillId="6" borderId="14" xfId="11" applyFont="1" applyFill="1" applyBorder="1" applyAlignment="1" applyProtection="1">
      <alignment vertical="center" wrapText="1"/>
      <protection locked="0"/>
    </xf>
    <xf numFmtId="165" fontId="8" fillId="6" borderId="28" xfId="10" applyNumberFormat="1" applyFont="1" applyFill="1" applyBorder="1" applyAlignment="1" applyProtection="1">
      <alignment vertical="top" wrapText="1"/>
    </xf>
    <xf numFmtId="165" fontId="20" fillId="0" borderId="0" xfId="0" applyNumberFormat="1" applyFont="1"/>
    <xf numFmtId="0" fontId="16" fillId="0" borderId="0" xfId="12" applyFont="1" applyAlignment="1" applyProtection="1">
      <alignment horizontal="left" vertical="center"/>
      <protection locked="0"/>
    </xf>
    <xf numFmtId="0" fontId="16" fillId="6" borderId="7"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16" fillId="6" borderId="8"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20" xfId="0" applyFont="1" applyFill="1" applyBorder="1" applyAlignment="1">
      <alignment horizontal="left" vertical="center" wrapText="1"/>
    </xf>
    <xf numFmtId="0" fontId="4" fillId="0" borderId="0" xfId="0" applyFont="1" applyAlignment="1">
      <alignment horizontal="left" vertical="center"/>
    </xf>
    <xf numFmtId="0" fontId="4" fillId="0" borderId="8" xfId="0" applyFont="1" applyBorder="1" applyAlignment="1">
      <alignment horizontal="right" vertical="center" wrapText="1"/>
    </xf>
    <xf numFmtId="0" fontId="4" fillId="0" borderId="1" xfId="0" applyFont="1" applyBorder="1" applyAlignment="1">
      <alignment horizontal="left" vertical="center" wrapText="1"/>
    </xf>
    <xf numFmtId="10" fontId="8" fillId="0" borderId="1" xfId="2" applyNumberFormat="1" applyFont="1" applyFill="1" applyBorder="1" applyAlignment="1">
      <alignment horizontal="left" vertical="center" wrapText="1"/>
    </xf>
    <xf numFmtId="167" fontId="4" fillId="0" borderId="20" xfId="1" applyNumberFormat="1" applyFont="1" applyFill="1" applyBorder="1" applyAlignment="1">
      <alignment horizontal="right" vertical="center" wrapText="1"/>
    </xf>
    <xf numFmtId="10" fontId="16" fillId="6" borderId="1" xfId="0" applyNumberFormat="1" applyFont="1" applyFill="1" applyBorder="1" applyAlignment="1">
      <alignment horizontal="left" vertical="center" wrapText="1"/>
    </xf>
    <xf numFmtId="1" fontId="16" fillId="6" borderId="20" xfId="0" applyNumberFormat="1" applyFont="1" applyFill="1" applyBorder="1" applyAlignment="1">
      <alignment horizontal="right" vertical="center" wrapText="1"/>
    </xf>
    <xf numFmtId="0" fontId="13" fillId="0" borderId="8" xfId="0" applyFont="1" applyBorder="1" applyAlignment="1">
      <alignment horizontal="right" vertical="center" wrapText="1"/>
    </xf>
    <xf numFmtId="0" fontId="13" fillId="0" borderId="1" xfId="0" applyFont="1" applyBorder="1" applyAlignment="1">
      <alignment horizontal="left" vertical="center" wrapText="1"/>
    </xf>
    <xf numFmtId="10" fontId="13" fillId="0" borderId="1" xfId="2" applyNumberFormat="1" applyFont="1" applyFill="1" applyBorder="1" applyAlignment="1">
      <alignment horizontal="left" vertical="center" wrapText="1"/>
    </xf>
    <xf numFmtId="167" fontId="13" fillId="0" borderId="20" xfId="1" applyNumberFormat="1" applyFont="1" applyFill="1" applyBorder="1" applyAlignment="1">
      <alignment horizontal="right" vertical="center" wrapText="1"/>
    </xf>
    <xf numFmtId="0" fontId="13" fillId="0" borderId="0" xfId="0" applyFont="1" applyAlignment="1">
      <alignment horizontal="left" vertical="center"/>
    </xf>
    <xf numFmtId="10" fontId="16" fillId="6" borderId="1" xfId="2" applyNumberFormat="1" applyFont="1" applyFill="1" applyBorder="1" applyAlignment="1">
      <alignment horizontal="left" vertical="center" wrapText="1"/>
    </xf>
    <xf numFmtId="49" fontId="13" fillId="0" borderId="8" xfId="0" applyNumberFormat="1" applyFont="1" applyBorder="1" applyAlignment="1">
      <alignment horizontal="right" vertical="center" wrapText="1"/>
    </xf>
    <xf numFmtId="10" fontId="16" fillId="6" borderId="1" xfId="0" applyNumberFormat="1" applyFont="1" applyFill="1" applyBorder="1" applyAlignment="1">
      <alignment horizontal="center" vertical="center" wrapText="1"/>
    </xf>
    <xf numFmtId="1" fontId="16" fillId="6" borderId="20" xfId="0" applyNumberFormat="1" applyFont="1" applyFill="1" applyBorder="1" applyAlignment="1">
      <alignment horizontal="center" vertical="center" wrapText="1"/>
    </xf>
    <xf numFmtId="0" fontId="16" fillId="0" borderId="8" xfId="0" applyFont="1" applyBorder="1" applyAlignment="1">
      <alignment horizontal="left" vertical="center" wrapText="1"/>
    </xf>
    <xf numFmtId="49" fontId="34" fillId="0" borderId="13" xfId="13" applyNumberFormat="1" applyFont="1" applyBorder="1" applyAlignment="1" applyProtection="1">
      <alignment horizontal="left" vertical="center"/>
      <protection locked="0"/>
    </xf>
    <xf numFmtId="0" fontId="32" fillId="0" borderId="14" xfId="9" applyFont="1" applyBorder="1" applyAlignment="1" applyProtection="1">
      <alignment horizontal="left" vertical="center" wrapText="1"/>
      <protection locked="0"/>
    </xf>
    <xf numFmtId="10" fontId="13" fillId="0" borderId="14" xfId="2" applyNumberFormat="1" applyFont="1" applyFill="1" applyBorder="1" applyAlignment="1">
      <alignment horizontal="left" vertical="center" wrapText="1"/>
    </xf>
    <xf numFmtId="167" fontId="4" fillId="0" borderId="28" xfId="1" applyNumberFormat="1" applyFont="1" applyFill="1" applyBorder="1" applyAlignment="1">
      <alignment horizontal="right" vertical="center" wrapText="1"/>
    </xf>
    <xf numFmtId="0" fontId="7" fillId="0" borderId="0" xfId="0" applyFont="1"/>
    <xf numFmtId="0" fontId="14" fillId="0" borderId="0" xfId="5" applyFont="1"/>
    <xf numFmtId="0" fontId="14" fillId="0" borderId="0" xfId="5" applyFont="1" applyAlignment="1">
      <alignment horizontal="center"/>
    </xf>
    <xf numFmtId="0" fontId="21" fillId="0" borderId="0" xfId="0" applyFont="1" applyAlignment="1" applyProtection="1">
      <alignment horizontal="right"/>
      <protection locked="0"/>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7" fillId="0" borderId="8" xfId="0" applyFont="1" applyBorder="1" applyAlignment="1">
      <alignment horizontal="center"/>
    </xf>
    <xf numFmtId="0" fontId="7" fillId="0" borderId="38" xfId="0" applyFont="1" applyBorder="1" applyAlignment="1">
      <alignment wrapText="1"/>
    </xf>
    <xf numFmtId="165" fontId="7" fillId="0" borderId="39" xfId="0" applyNumberFormat="1" applyFont="1" applyBorder="1" applyAlignment="1">
      <alignment vertical="center"/>
    </xf>
    <xf numFmtId="168" fontId="7" fillId="0" borderId="40" xfId="0" applyNumberFormat="1" applyFont="1" applyBorder="1" applyAlignment="1">
      <alignment horizontal="center"/>
    </xf>
    <xf numFmtId="168" fontId="0" fillId="0" borderId="0" xfId="0" applyNumberFormat="1" applyAlignment="1">
      <alignment horizontal="center"/>
    </xf>
    <xf numFmtId="0" fontId="7" fillId="0" borderId="41" xfId="0" applyFont="1" applyBorder="1" applyAlignment="1">
      <alignment wrapText="1"/>
    </xf>
    <xf numFmtId="165" fontId="7" fillId="0" borderId="42" xfId="0" applyNumberFormat="1" applyFont="1" applyBorder="1" applyAlignment="1">
      <alignment vertical="center"/>
    </xf>
    <xf numFmtId="168" fontId="7" fillId="0" borderId="43" xfId="0" applyNumberFormat="1" applyFont="1" applyBorder="1" applyAlignment="1">
      <alignment horizontal="center"/>
    </xf>
    <xf numFmtId="0" fontId="23" fillId="0" borderId="41" xfId="0" applyFont="1" applyBorder="1" applyAlignment="1">
      <alignment horizontal="left" wrapText="1" indent="8"/>
    </xf>
    <xf numFmtId="168" fontId="21" fillId="8" borderId="43" xfId="0" applyNumberFormat="1" applyFont="1" applyFill="1" applyBorder="1" applyAlignment="1">
      <alignment horizontal="center"/>
    </xf>
    <xf numFmtId="165" fontId="23" fillId="0" borderId="42" xfId="0" applyNumberFormat="1" applyFont="1" applyBorder="1" applyAlignment="1">
      <alignment vertical="center"/>
    </xf>
    <xf numFmtId="168" fontId="23" fillId="0" borderId="43" xfId="0" applyNumberFormat="1" applyFont="1" applyBorder="1" applyAlignment="1">
      <alignment horizontal="center"/>
    </xf>
    <xf numFmtId="168" fontId="35" fillId="0" borderId="0" xfId="0" applyNumberFormat="1" applyFont="1" applyAlignment="1">
      <alignment horizontal="center"/>
    </xf>
    <xf numFmtId="0" fontId="23" fillId="0" borderId="41" xfId="0" applyFont="1" applyBorder="1" applyAlignment="1">
      <alignment wrapText="1"/>
    </xf>
    <xf numFmtId="0" fontId="23" fillId="0" borderId="41" xfId="0" applyFont="1" applyBorder="1" applyAlignment="1">
      <alignment horizontal="right" wrapText="1"/>
    </xf>
    <xf numFmtId="168" fontId="36" fillId="5" borderId="0" xfId="0" applyNumberFormat="1" applyFont="1" applyFill="1" applyAlignment="1">
      <alignment horizontal="right"/>
    </xf>
    <xf numFmtId="165" fontId="7" fillId="6" borderId="42" xfId="0" applyNumberFormat="1" applyFont="1" applyFill="1" applyBorder="1" applyAlignment="1">
      <alignment vertical="center"/>
    </xf>
    <xf numFmtId="165" fontId="37" fillId="0" borderId="42" xfId="0" applyNumberFormat="1" applyFont="1" applyBorder="1" applyAlignment="1">
      <alignment vertical="center"/>
    </xf>
    <xf numFmtId="0" fontId="38" fillId="6" borderId="44" xfId="0" applyFont="1" applyFill="1" applyBorder="1" applyAlignment="1">
      <alignment wrapText="1"/>
    </xf>
    <xf numFmtId="165" fontId="38" fillId="6" borderId="45" xfId="0" applyNumberFormat="1" applyFont="1" applyFill="1" applyBorder="1" applyAlignment="1">
      <alignment vertical="center"/>
    </xf>
    <xf numFmtId="168" fontId="38" fillId="6" borderId="46" xfId="0" applyNumberFormat="1" applyFont="1" applyFill="1" applyBorder="1" applyAlignment="1">
      <alignment horizontal="center"/>
    </xf>
    <xf numFmtId="168" fontId="3" fillId="0" borderId="0" xfId="0" applyNumberFormat="1" applyFont="1" applyAlignment="1">
      <alignment horizontal="center"/>
    </xf>
    <xf numFmtId="165" fontId="7" fillId="0" borderId="47" xfId="0" applyNumberFormat="1" applyFont="1" applyBorder="1" applyAlignment="1">
      <alignment vertical="center"/>
    </xf>
    <xf numFmtId="168" fontId="7" fillId="0" borderId="48" xfId="0" applyNumberFormat="1" applyFont="1" applyBorder="1" applyAlignment="1">
      <alignment horizontal="center"/>
    </xf>
    <xf numFmtId="0" fontId="23" fillId="0" borderId="49" xfId="0" applyFont="1" applyBorder="1" applyAlignment="1">
      <alignment horizontal="right" wrapText="1"/>
    </xf>
    <xf numFmtId="165" fontId="7" fillId="0" borderId="50" xfId="0" applyNumberFormat="1" applyFont="1" applyBorder="1" applyAlignment="1">
      <alignment vertical="center"/>
    </xf>
    <xf numFmtId="168" fontId="7" fillId="0" borderId="51" xfId="0" applyNumberFormat="1" applyFont="1" applyBorder="1" applyAlignment="1">
      <alignment horizontal="center"/>
    </xf>
    <xf numFmtId="0" fontId="7" fillId="0" borderId="49" xfId="0" applyFont="1" applyBorder="1" applyAlignment="1">
      <alignment wrapText="1"/>
    </xf>
    <xf numFmtId="0" fontId="7" fillId="0" borderId="52" xfId="0" applyFont="1" applyBorder="1" applyAlignment="1">
      <alignment wrapText="1"/>
    </xf>
    <xf numFmtId="165" fontId="7" fillId="0" borderId="53" xfId="0" applyNumberFormat="1" applyFont="1" applyBorder="1" applyAlignment="1">
      <alignment vertical="center"/>
    </xf>
    <xf numFmtId="0" fontId="7" fillId="0" borderId="13" xfId="0" applyFont="1" applyBorder="1" applyAlignment="1">
      <alignment horizontal="center"/>
    </xf>
    <xf numFmtId="0" fontId="38" fillId="6" borderId="54" xfId="0" applyFont="1" applyFill="1" applyBorder="1" applyAlignment="1">
      <alignment wrapText="1"/>
    </xf>
    <xf numFmtId="165" fontId="38" fillId="6" borderId="55" xfId="0" applyNumberFormat="1" applyFont="1" applyFill="1" applyBorder="1" applyAlignment="1">
      <alignment vertical="center"/>
    </xf>
    <xf numFmtId="168" fontId="38" fillId="6" borderId="56" xfId="0" applyNumberFormat="1" applyFont="1" applyFill="1" applyBorder="1" applyAlignment="1">
      <alignment horizontal="center"/>
    </xf>
    <xf numFmtId="165" fontId="7" fillId="0" borderId="0" xfId="0" applyNumberFormat="1" applyFont="1"/>
    <xf numFmtId="0" fontId="39" fillId="0" borderId="0" xfId="0" applyFont="1"/>
    <xf numFmtId="165" fontId="39" fillId="0" borderId="0" xfId="0" applyNumberFormat="1" applyFont="1"/>
    <xf numFmtId="0" fontId="36" fillId="0" borderId="0" xfId="0" applyFont="1"/>
    <xf numFmtId="0" fontId="16" fillId="0" borderId="0" xfId="0" applyFont="1" applyAlignment="1">
      <alignment horizontal="center" wrapText="1"/>
    </xf>
    <xf numFmtId="0" fontId="4" fillId="0" borderId="57" xfId="0" applyFont="1" applyBorder="1"/>
    <xf numFmtId="0" fontId="4" fillId="0" borderId="58" xfId="0" applyFont="1" applyBorder="1"/>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lignment horizontal="center" vertical="center"/>
    </xf>
    <xf numFmtId="0" fontId="4" fillId="0" borderId="59" xfId="0" applyFont="1" applyBorder="1"/>
    <xf numFmtId="9" fontId="41" fillId="0" borderId="1" xfId="0" applyNumberFormat="1" applyFont="1" applyBorder="1" applyAlignment="1">
      <alignment horizontal="center" vertical="center"/>
    </xf>
    <xf numFmtId="0" fontId="4" fillId="0" borderId="8" xfId="0" applyFont="1" applyBorder="1" applyAlignment="1">
      <alignment vertical="center"/>
    </xf>
    <xf numFmtId="167" fontId="4" fillId="0" borderId="1" xfId="1" applyNumberFormat="1" applyFont="1" applyBorder="1" applyAlignment="1"/>
    <xf numFmtId="167" fontId="4" fillId="0" borderId="19" xfId="1" applyNumberFormat="1" applyFont="1" applyBorder="1" applyAlignment="1"/>
    <xf numFmtId="167" fontId="4" fillId="0" borderId="20" xfId="1" applyNumberFormat="1" applyFont="1" applyBorder="1" applyAlignment="1"/>
    <xf numFmtId="0" fontId="8" fillId="2" borderId="13" xfId="9" applyFont="1" applyFill="1" applyBorder="1" applyAlignment="1" applyProtection="1">
      <alignment horizontal="left" vertical="center"/>
      <protection locked="0"/>
    </xf>
    <xf numFmtId="0" fontId="15" fillId="2" borderId="14" xfId="14" applyFont="1" applyFill="1" applyBorder="1" applyProtection="1">
      <protection locked="0"/>
    </xf>
    <xf numFmtId="167" fontId="4" fillId="6" borderId="28" xfId="1" applyNumberFormat="1" applyFont="1" applyFill="1" applyBorder="1"/>
    <xf numFmtId="0" fontId="42" fillId="0" borderId="0" xfId="0" applyFont="1"/>
    <xf numFmtId="43" fontId="20" fillId="0" borderId="0" xfId="0" applyNumberFormat="1" applyFont="1"/>
    <xf numFmtId="167" fontId="20" fillId="0" borderId="0" xfId="0" applyNumberFormat="1" applyFont="1"/>
    <xf numFmtId="0" fontId="43" fillId="0" borderId="0" xfId="0" applyFont="1"/>
    <xf numFmtId="0" fontId="4" fillId="0" borderId="6" xfId="0" applyFont="1" applyBorder="1"/>
    <xf numFmtId="0" fontId="4" fillId="0" borderId="24" xfId="0" applyFont="1" applyBorder="1"/>
    <xf numFmtId="0" fontId="4" fillId="0" borderId="20" xfId="0" applyFont="1" applyBorder="1" applyAlignment="1">
      <alignment horizontal="center" vertical="center"/>
    </xf>
    <xf numFmtId="167" fontId="8" fillId="2" borderId="8" xfId="15" applyNumberFormat="1" applyFont="1" applyFill="1" applyBorder="1" applyAlignment="1" applyProtection="1">
      <alignment horizontal="center" vertical="center" wrapText="1"/>
      <protection locked="0"/>
    </xf>
    <xf numFmtId="167" fontId="8" fillId="2" borderId="1" xfId="15" applyNumberFormat="1" applyFont="1" applyFill="1" applyBorder="1" applyAlignment="1" applyProtection="1">
      <alignment horizontal="center" vertical="center" wrapText="1"/>
      <protection locked="0"/>
    </xf>
    <xf numFmtId="0" fontId="8" fillId="0" borderId="1" xfId="11" applyFont="1" applyBorder="1" applyAlignment="1" applyProtection="1">
      <alignment horizontal="center" vertical="center" wrapText="1"/>
      <protection locked="0"/>
    </xf>
    <xf numFmtId="167" fontId="8" fillId="2" borderId="20" xfId="15" applyNumberFormat="1" applyFont="1" applyFill="1" applyBorder="1" applyAlignment="1" applyProtection="1">
      <alignment horizontal="center" vertical="center" wrapText="1"/>
      <protection locked="0"/>
    </xf>
    <xf numFmtId="0" fontId="8" fillId="2" borderId="8" xfId="13" applyFont="1" applyFill="1" applyBorder="1" applyAlignment="1" applyProtection="1">
      <alignment horizontal="right" vertical="center"/>
      <protection locked="0"/>
    </xf>
    <xf numFmtId="0" fontId="8" fillId="2" borderId="20" xfId="11" applyFont="1" applyFill="1" applyBorder="1" applyAlignment="1" applyProtection="1">
      <alignment horizontal="left" vertical="center" wrapText="1"/>
      <protection locked="0"/>
    </xf>
    <xf numFmtId="165" fontId="4" fillId="0" borderId="8" xfId="0" applyNumberFormat="1" applyFont="1" applyBorder="1"/>
    <xf numFmtId="165" fontId="4" fillId="0" borderId="1" xfId="0" applyNumberFormat="1" applyFont="1" applyBorder="1"/>
    <xf numFmtId="165" fontId="4" fillId="6" borderId="63" xfId="0" applyNumberFormat="1" applyFont="1" applyFill="1" applyBorder="1"/>
    <xf numFmtId="0" fontId="15" fillId="2" borderId="28" xfId="14" applyFont="1" applyFill="1" applyBorder="1" applyProtection="1">
      <protection locked="0"/>
    </xf>
    <xf numFmtId="165" fontId="4" fillId="6" borderId="13" xfId="0" applyNumberFormat="1" applyFont="1" applyFill="1" applyBorder="1"/>
    <xf numFmtId="165" fontId="4" fillId="6" borderId="14" xfId="0" applyNumberFormat="1" applyFont="1" applyFill="1" applyBorder="1"/>
    <xf numFmtId="165" fontId="4" fillId="6" borderId="28" xfId="0" applyNumberFormat="1" applyFont="1" applyFill="1" applyBorder="1"/>
    <xf numFmtId="165" fontId="4" fillId="6" borderId="64" xfId="0" applyNumberFormat="1" applyFont="1" applyFill="1" applyBorder="1"/>
    <xf numFmtId="0" fontId="4" fillId="0" borderId="0" xfId="0" applyFont="1" applyAlignment="1">
      <alignment horizontal="center" vertical="center" wrapText="1"/>
    </xf>
    <xf numFmtId="0" fontId="4" fillId="0" borderId="0" xfId="0" applyFont="1" applyAlignment="1">
      <alignment vertical="center" wrapText="1"/>
    </xf>
    <xf numFmtId="0" fontId="4" fillId="0" borderId="7" xfId="0" applyFont="1" applyBorder="1"/>
    <xf numFmtId="0" fontId="4" fillId="0" borderId="7" xfId="0" applyFont="1" applyBorder="1" applyAlignment="1">
      <alignment wrapText="1"/>
    </xf>
    <xf numFmtId="0" fontId="4" fillId="0" borderId="15" xfId="0" applyFont="1" applyBorder="1" applyAlignment="1">
      <alignment wrapText="1"/>
    </xf>
    <xf numFmtId="0" fontId="4" fillId="0" borderId="24" xfId="0" applyFont="1" applyBorder="1" applyAlignment="1">
      <alignment wrapText="1"/>
    </xf>
    <xf numFmtId="0" fontId="24" fillId="0" borderId="0" xfId="0" applyFont="1" applyAlignment="1">
      <alignment wrapText="1"/>
    </xf>
    <xf numFmtId="0" fontId="4" fillId="0" borderId="26" xfId="0" applyFont="1" applyBorder="1"/>
    <xf numFmtId="0" fontId="4" fillId="0" borderId="8" xfId="0" applyFont="1" applyBorder="1"/>
    <xf numFmtId="165" fontId="4" fillId="0" borderId="19" xfId="0" applyNumberFormat="1" applyFont="1" applyBorder="1"/>
    <xf numFmtId="9" fontId="4" fillId="0" borderId="20" xfId="2" applyFont="1" applyBorder="1"/>
    <xf numFmtId="0" fontId="4" fillId="0" borderId="13" xfId="0" applyFont="1" applyBorder="1"/>
    <xf numFmtId="0" fontId="16" fillId="0" borderId="14" xfId="0" applyFont="1" applyBorder="1"/>
    <xf numFmtId="9" fontId="4" fillId="6" borderId="28" xfId="2" applyFont="1" applyFill="1" applyBorder="1"/>
    <xf numFmtId="43" fontId="42" fillId="0" borderId="0" xfId="0" applyNumberFormat="1" applyFont="1"/>
    <xf numFmtId="165" fontId="42" fillId="0" borderId="0" xfId="0" applyNumberFormat="1" applyFont="1"/>
    <xf numFmtId="0" fontId="44" fillId="0" borderId="0" xfId="0" applyFont="1"/>
    <xf numFmtId="0" fontId="33" fillId="2" borderId="66" xfId="0" applyFont="1" applyFill="1" applyBorder="1" applyAlignment="1">
      <alignment horizontal="left"/>
    </xf>
    <xf numFmtId="0" fontId="33" fillId="2" borderId="4" xfId="0" applyFont="1" applyFill="1" applyBorder="1" applyAlignment="1">
      <alignment horizontal="left"/>
    </xf>
    <xf numFmtId="0" fontId="4" fillId="0" borderId="20" xfId="0" applyFont="1" applyBorder="1" applyAlignment="1">
      <alignment horizontal="center" vertical="center" wrapText="1"/>
    </xf>
    <xf numFmtId="0" fontId="16" fillId="2" borderId="35" xfId="0" applyFont="1" applyFill="1" applyBorder="1" applyAlignment="1">
      <alignment vertical="center"/>
    </xf>
    <xf numFmtId="0" fontId="4" fillId="2" borderId="32" xfId="0" applyFont="1" applyFill="1" applyBorder="1" applyAlignment="1">
      <alignment vertical="center"/>
    </xf>
    <xf numFmtId="0" fontId="4" fillId="2" borderId="29" xfId="0" applyFont="1" applyFill="1" applyBorder="1" applyAlignment="1">
      <alignment vertical="center"/>
    </xf>
    <xf numFmtId="0" fontId="4" fillId="0" borderId="25" xfId="0" applyFont="1" applyBorder="1" applyAlignment="1">
      <alignment horizontal="center" vertical="center"/>
    </xf>
    <xf numFmtId="0" fontId="4" fillId="0" borderId="26" xfId="0" applyFont="1" applyBorder="1" applyAlignment="1">
      <alignment vertical="center"/>
    </xf>
    <xf numFmtId="43" fontId="17" fillId="3" borderId="0" xfId="1" applyFont="1" applyFill="1" applyBorder="1"/>
    <xf numFmtId="43" fontId="4" fillId="0" borderId="67" xfId="1" applyFont="1" applyFill="1" applyBorder="1" applyAlignment="1">
      <alignment vertical="center"/>
    </xf>
    <xf numFmtId="167" fontId="4" fillId="0" borderId="31" xfId="1" applyNumberFormat="1" applyFont="1" applyFill="1" applyBorder="1" applyAlignment="1">
      <alignment vertical="center"/>
    </xf>
    <xf numFmtId="43" fontId="4" fillId="2" borderId="32" xfId="1" applyFont="1" applyFill="1" applyBorder="1" applyAlignment="1">
      <alignment vertical="center"/>
    </xf>
    <xf numFmtId="167" fontId="4" fillId="2" borderId="29" xfId="1" applyNumberFormat="1" applyFont="1" applyFill="1" applyBorder="1" applyAlignment="1">
      <alignment vertical="center"/>
    </xf>
    <xf numFmtId="0" fontId="4" fillId="0" borderId="1" xfId="0" applyFont="1" applyBorder="1" applyAlignment="1">
      <alignment vertical="center"/>
    </xf>
    <xf numFmtId="43" fontId="4" fillId="0" borderId="1" xfId="1" applyFont="1" applyFill="1" applyBorder="1" applyAlignment="1">
      <alignment vertical="center"/>
    </xf>
    <xf numFmtId="43" fontId="4" fillId="0" borderId="19" xfId="1" applyFont="1" applyFill="1" applyBorder="1" applyAlignment="1">
      <alignment vertical="center"/>
    </xf>
    <xf numFmtId="43" fontId="4" fillId="0" borderId="32" xfId="1" applyFont="1" applyFill="1" applyBorder="1" applyAlignment="1">
      <alignment vertical="center"/>
    </xf>
    <xf numFmtId="167" fontId="4" fillId="0" borderId="20" xfId="1" applyNumberFormat="1" applyFont="1" applyFill="1" applyBorder="1" applyAlignment="1">
      <alignment vertical="center"/>
    </xf>
    <xf numFmtId="14" fontId="4" fillId="0" borderId="0" xfId="0" applyNumberFormat="1" applyFont="1"/>
    <xf numFmtId="0" fontId="16" fillId="0" borderId="1" xfId="0" applyFont="1" applyBorder="1" applyAlignment="1">
      <alignment vertical="center"/>
    </xf>
    <xf numFmtId="167" fontId="0" fillId="0" borderId="0" xfId="0" applyNumberFormat="1"/>
    <xf numFmtId="0" fontId="16" fillId="0" borderId="14" xfId="0" applyFont="1" applyBorder="1" applyAlignment="1">
      <alignment vertical="center"/>
    </xf>
    <xf numFmtId="43" fontId="4" fillId="0" borderId="14" xfId="1" applyFont="1" applyFill="1" applyBorder="1" applyAlignment="1">
      <alignment vertical="center"/>
    </xf>
    <xf numFmtId="43" fontId="4" fillId="0" borderId="21" xfId="1" applyFont="1" applyFill="1" applyBorder="1" applyAlignment="1">
      <alignment vertical="center"/>
    </xf>
    <xf numFmtId="0" fontId="4" fillId="2" borderId="59" xfId="0" applyFont="1" applyFill="1" applyBorder="1" applyAlignment="1">
      <alignment horizontal="center" vertical="center"/>
    </xf>
    <xf numFmtId="0" fontId="4" fillId="2" borderId="0" xfId="0" applyFont="1" applyFill="1" applyAlignment="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164" fontId="17" fillId="3" borderId="58" xfId="6" applyBorder="1"/>
    <xf numFmtId="167" fontId="4" fillId="0" borderId="15" xfId="1" applyNumberFormat="1" applyFont="1" applyFill="1" applyBorder="1" applyAlignment="1">
      <alignment vertical="center"/>
    </xf>
    <xf numFmtId="2" fontId="4" fillId="0" borderId="24" xfId="0" applyNumberFormat="1" applyFont="1" applyBorder="1" applyAlignment="1">
      <alignment vertical="center"/>
    </xf>
    <xf numFmtId="0" fontId="4" fillId="0" borderId="12" xfId="0" applyFont="1" applyBorder="1" applyAlignment="1">
      <alignment horizontal="center" vertical="center"/>
    </xf>
    <xf numFmtId="0" fontId="4" fillId="0" borderId="2" xfId="0" applyFont="1" applyBorder="1" applyAlignment="1">
      <alignment vertical="center"/>
    </xf>
    <xf numFmtId="164" fontId="17" fillId="3" borderId="21" xfId="6" applyBorder="1"/>
    <xf numFmtId="164" fontId="17" fillId="3" borderId="33" xfId="6" applyBorder="1"/>
    <xf numFmtId="164" fontId="17" fillId="3" borderId="27" xfId="6" applyBorder="1"/>
    <xf numFmtId="167" fontId="4" fillId="0" borderId="3" xfId="1" applyNumberFormat="1" applyFont="1" applyFill="1" applyBorder="1" applyAlignment="1">
      <alignment vertical="center"/>
    </xf>
    <xf numFmtId="0" fontId="4" fillId="0" borderId="68" xfId="0" applyFont="1" applyBorder="1" applyAlignment="1">
      <alignment horizontal="center" vertical="center"/>
    </xf>
    <xf numFmtId="0" fontId="4" fillId="0" borderId="69" xfId="0" applyFont="1" applyBorder="1" applyAlignment="1">
      <alignment vertical="center"/>
    </xf>
    <xf numFmtId="164" fontId="17" fillId="3" borderId="70" xfId="6" applyBorder="1"/>
    <xf numFmtId="10" fontId="16" fillId="0" borderId="71" xfId="2" applyNumberFormat="1" applyFont="1" applyFill="1" applyBorder="1" applyAlignment="1">
      <alignment vertical="center"/>
    </xf>
    <xf numFmtId="10" fontId="16" fillId="0" borderId="72" xfId="2" applyNumberFormat="1" applyFont="1" applyFill="1" applyBorder="1" applyAlignment="1">
      <alignment vertical="center"/>
    </xf>
    <xf numFmtId="14" fontId="7" fillId="0" borderId="0" xfId="0" applyNumberFormat="1" applyFont="1" applyAlignment="1">
      <alignment horizontal="left"/>
    </xf>
    <xf numFmtId="0" fontId="38" fillId="0" borderId="0" xfId="0" applyFont="1"/>
    <xf numFmtId="0" fontId="4" fillId="0" borderId="57" xfId="0" applyFont="1" applyBorder="1" applyAlignment="1">
      <alignment horizontal="center"/>
    </xf>
    <xf numFmtId="0" fontId="4" fillId="0" borderId="58" xfId="0" applyFont="1" applyBorder="1" applyAlignment="1">
      <alignment horizontal="center"/>
    </xf>
    <xf numFmtId="0" fontId="4" fillId="0" borderId="7" xfId="0" applyFont="1" applyBorder="1" applyAlignment="1">
      <alignment horizontal="center"/>
    </xf>
    <xf numFmtId="0" fontId="4" fillId="0" borderId="24" xfId="0" applyFont="1" applyBorder="1" applyAlignment="1">
      <alignment horizontal="center"/>
    </xf>
    <xf numFmtId="0" fontId="24" fillId="0" borderId="0" xfId="0" applyFont="1" applyAlignment="1">
      <alignment horizontal="center"/>
    </xf>
    <xf numFmtId="0" fontId="9" fillId="2" borderId="8" xfId="13" applyFont="1" applyFill="1" applyBorder="1" applyAlignment="1" applyProtection="1">
      <alignment horizontal="left" vertical="center"/>
      <protection locked="0"/>
    </xf>
    <xf numFmtId="0" fontId="9" fillId="2" borderId="1" xfId="13" applyFont="1" applyFill="1" applyBorder="1" applyProtection="1">
      <protection locked="0"/>
    </xf>
    <xf numFmtId="0" fontId="9" fillId="0" borderId="1" xfId="11" applyFont="1" applyBorder="1" applyAlignment="1" applyProtection="1">
      <alignment horizontal="center" vertical="center" wrapText="1"/>
      <protection locked="0"/>
    </xf>
    <xf numFmtId="0" fontId="9" fillId="2" borderId="1" xfId="11" applyFont="1" applyFill="1" applyBorder="1" applyAlignment="1" applyProtection="1">
      <alignment horizontal="center" vertical="center" wrapText="1"/>
      <protection locked="0"/>
    </xf>
    <xf numFmtId="3" fontId="9" fillId="2" borderId="1" xfId="15" applyNumberFormat="1" applyFont="1" applyFill="1" applyBorder="1" applyAlignment="1" applyProtection="1">
      <alignment horizontal="center" vertical="center" wrapText="1"/>
      <protection locked="0"/>
    </xf>
    <xf numFmtId="9" fontId="9" fillId="2" borderId="1" xfId="16" applyNumberFormat="1" applyFont="1" applyFill="1" applyBorder="1" applyAlignment="1" applyProtection="1">
      <alignment horizontal="center" vertical="center"/>
      <protection locked="0"/>
    </xf>
    <xf numFmtId="0" fontId="9" fillId="2" borderId="20" xfId="11" applyFont="1" applyFill="1" applyBorder="1" applyAlignment="1" applyProtection="1">
      <alignment horizontal="center" vertical="center" wrapText="1"/>
      <protection locked="0"/>
    </xf>
    <xf numFmtId="0" fontId="9" fillId="2" borderId="8" xfId="13" applyFont="1" applyFill="1" applyBorder="1" applyAlignment="1" applyProtection="1">
      <alignment horizontal="right" vertical="center"/>
      <protection locked="0"/>
    </xf>
    <xf numFmtId="0" fontId="14" fillId="2" borderId="1" xfId="11" applyFont="1" applyFill="1" applyBorder="1" applyAlignment="1" applyProtection="1">
      <alignment wrapText="1"/>
      <protection locked="0"/>
    </xf>
    <xf numFmtId="165" fontId="9" fillId="6" borderId="1" xfId="13" applyNumberFormat="1" applyFont="1" applyFill="1" applyBorder="1" applyProtection="1">
      <protection locked="0"/>
    </xf>
    <xf numFmtId="165" fontId="9" fillId="6" borderId="1" xfId="15" applyNumberFormat="1" applyFont="1" applyFill="1" applyBorder="1" applyProtection="1">
      <protection locked="0"/>
    </xf>
    <xf numFmtId="3" fontId="9" fillId="6" borderId="20" xfId="13" applyNumberFormat="1" applyFont="1" applyFill="1" applyBorder="1" applyProtection="1">
      <protection locked="0"/>
    </xf>
    <xf numFmtId="0" fontId="9" fillId="2" borderId="1" xfId="11" applyFont="1" applyFill="1" applyBorder="1" applyAlignment="1" applyProtection="1">
      <alignment horizontal="left" vertical="center" wrapText="1"/>
      <protection locked="0"/>
    </xf>
    <xf numFmtId="165" fontId="9" fillId="2" borderId="1" xfId="13" applyNumberFormat="1" applyFont="1" applyFill="1" applyBorder="1" applyProtection="1">
      <protection locked="0"/>
    </xf>
    <xf numFmtId="166" fontId="9" fillId="2" borderId="1" xfId="8" applyNumberFormat="1" applyFont="1" applyFill="1" applyBorder="1" applyAlignment="1" applyProtection="1">
      <alignment horizontal="right" wrapText="1"/>
      <protection locked="0"/>
    </xf>
    <xf numFmtId="0" fontId="9" fillId="0" borderId="1" xfId="11" applyFont="1" applyBorder="1" applyAlignment="1" applyProtection="1">
      <alignment horizontal="left" vertical="center" wrapText="1"/>
      <protection locked="0"/>
    </xf>
    <xf numFmtId="166" fontId="9" fillId="9" borderId="1" xfId="8" applyNumberFormat="1" applyFont="1" applyFill="1" applyBorder="1" applyAlignment="1" applyProtection="1">
      <alignment horizontal="right" wrapText="1"/>
      <protection locked="0"/>
    </xf>
    <xf numFmtId="0" fontId="14" fillId="0" borderId="1" xfId="11" applyFont="1" applyBorder="1" applyAlignment="1" applyProtection="1">
      <alignment wrapText="1"/>
      <protection locked="0"/>
    </xf>
    <xf numFmtId="165" fontId="9" fillId="0" borderId="1" xfId="15" applyNumberFormat="1" applyFont="1" applyFill="1" applyBorder="1" applyProtection="1">
      <protection locked="0"/>
    </xf>
    <xf numFmtId="0" fontId="9" fillId="2" borderId="13" xfId="9" applyFont="1" applyFill="1" applyBorder="1" applyAlignment="1" applyProtection="1">
      <alignment horizontal="right" vertical="center"/>
      <protection locked="0"/>
    </xf>
    <xf numFmtId="0" fontId="14" fillId="2" borderId="14" xfId="14" applyFont="1" applyFill="1" applyBorder="1" applyProtection="1">
      <protection locked="0"/>
    </xf>
    <xf numFmtId="165" fontId="14" fillId="6" borderId="14" xfId="14" applyNumberFormat="1" applyFont="1" applyFill="1" applyBorder="1" applyProtection="1">
      <protection locked="0"/>
    </xf>
    <xf numFmtId="3" fontId="14" fillId="6" borderId="14" xfId="14" applyNumberFormat="1" applyFont="1" applyFill="1" applyBorder="1" applyProtection="1">
      <protection locked="0"/>
    </xf>
    <xf numFmtId="165" fontId="14" fillId="6" borderId="14" xfId="15" applyNumberFormat="1" applyFont="1" applyFill="1" applyBorder="1" applyAlignment="1" applyProtection="1">
      <protection locked="0"/>
    </xf>
    <xf numFmtId="165" fontId="9" fillId="2" borderId="14" xfId="13" applyNumberFormat="1" applyFont="1" applyFill="1" applyBorder="1" applyProtection="1">
      <protection locked="0"/>
    </xf>
    <xf numFmtId="167" fontId="14" fillId="6" borderId="28" xfId="15" applyNumberFormat="1" applyFont="1" applyFill="1" applyBorder="1" applyAlignment="1" applyProtection="1">
      <protection locked="0"/>
    </xf>
    <xf numFmtId="43" fontId="37" fillId="0" borderId="0" xfId="1" applyFont="1"/>
    <xf numFmtId="167" fontId="37" fillId="0" borderId="0" xfId="1" applyNumberFormat="1" applyFont="1"/>
    <xf numFmtId="0" fontId="45" fillId="10" borderId="19" xfId="17" applyFont="1" applyFill="1" applyBorder="1" applyAlignment="1" applyProtection="1">
      <alignment vertical="center" wrapText="1"/>
      <protection locked="0"/>
    </xf>
    <xf numFmtId="0" fontId="46" fillId="10" borderId="11" xfId="17" applyFont="1" applyFill="1" applyBorder="1" applyProtection="1">
      <alignment vertical="center"/>
      <protection locked="0"/>
    </xf>
    <xf numFmtId="0" fontId="47" fillId="11" borderId="2" xfId="17" applyFont="1" applyFill="1" applyBorder="1" applyAlignment="1" applyProtection="1">
      <alignment horizontal="center" vertical="center"/>
      <protection locked="0"/>
    </xf>
    <xf numFmtId="0" fontId="47" fillId="0" borderId="11" xfId="17" applyFont="1" applyBorder="1" applyAlignment="1" applyProtection="1">
      <alignment horizontal="left" vertical="center" wrapText="1"/>
      <protection locked="0"/>
    </xf>
    <xf numFmtId="167" fontId="47" fillId="0" borderId="1" xfId="18" applyNumberFormat="1" applyFont="1" applyFill="1" applyBorder="1" applyAlignment="1" applyProtection="1">
      <alignment horizontal="right" vertical="center"/>
      <protection locked="0"/>
    </xf>
    <xf numFmtId="167" fontId="47" fillId="5" borderId="1" xfId="18" applyNumberFormat="1" applyFont="1" applyFill="1" applyBorder="1" applyAlignment="1" applyProtection="1">
      <alignment horizontal="right" vertical="center"/>
    </xf>
    <xf numFmtId="167" fontId="2" fillId="0" borderId="0" xfId="0" applyNumberFormat="1" applyFont="1"/>
    <xf numFmtId="0" fontId="45" fillId="5" borderId="1" xfId="17" applyFont="1" applyFill="1" applyBorder="1" applyAlignment="1" applyProtection="1">
      <alignment horizontal="center" vertical="center"/>
      <protection locked="0"/>
    </xf>
    <xf numFmtId="0" fontId="45" fillId="5" borderId="11" xfId="17" applyFont="1" applyFill="1" applyBorder="1" applyAlignment="1" applyProtection="1">
      <alignment vertical="top" wrapText="1"/>
      <protection locked="0"/>
    </xf>
    <xf numFmtId="0" fontId="45" fillId="10" borderId="19" xfId="17" applyFont="1" applyFill="1" applyBorder="1" applyProtection="1">
      <alignment vertical="center"/>
      <protection locked="0"/>
    </xf>
    <xf numFmtId="167" fontId="46" fillId="10" borderId="11" xfId="18" applyNumberFormat="1" applyFont="1" applyFill="1" applyBorder="1" applyAlignment="1" applyProtection="1">
      <alignment horizontal="right" vertical="center"/>
      <protection locked="0"/>
    </xf>
    <xf numFmtId="0" fontId="48" fillId="11" borderId="2" xfId="17" applyFont="1" applyFill="1" applyBorder="1" applyAlignment="1" applyProtection="1">
      <alignment horizontal="center" vertical="center"/>
      <protection locked="0"/>
    </xf>
    <xf numFmtId="0" fontId="47" fillId="11" borderId="11" xfId="17" applyFont="1" applyFill="1" applyBorder="1" applyAlignment="1" applyProtection="1">
      <alignment vertical="center" wrapText="1"/>
      <protection locked="0"/>
    </xf>
    <xf numFmtId="0" fontId="47" fillId="11" borderId="11" xfId="17" applyFont="1" applyFill="1" applyBorder="1" applyAlignment="1" applyProtection="1">
      <alignment horizontal="left" vertical="center" wrapText="1"/>
      <protection locked="0"/>
    </xf>
    <xf numFmtId="0" fontId="48" fillId="2" borderId="2" xfId="17" applyFont="1" applyFill="1" applyBorder="1" applyAlignment="1" applyProtection="1">
      <alignment horizontal="center" vertical="center"/>
      <protection locked="0"/>
    </xf>
    <xf numFmtId="0" fontId="47" fillId="0" borderId="11" xfId="17" applyFont="1" applyBorder="1" applyAlignment="1" applyProtection="1">
      <alignment vertical="center" wrapText="1"/>
      <protection locked="0"/>
    </xf>
    <xf numFmtId="0" fontId="47" fillId="2" borderId="11" xfId="17" applyFont="1" applyFill="1" applyBorder="1" applyAlignment="1" applyProtection="1">
      <alignment horizontal="left" vertical="center" wrapText="1"/>
      <protection locked="0"/>
    </xf>
    <xf numFmtId="0" fontId="48" fillId="0" borderId="2" xfId="17" applyFont="1" applyBorder="1" applyAlignment="1" applyProtection="1">
      <alignment horizontal="center" vertical="center"/>
      <protection locked="0"/>
    </xf>
    <xf numFmtId="0" fontId="49" fillId="5" borderId="1" xfId="17" applyFont="1" applyFill="1" applyBorder="1" applyAlignment="1" applyProtection="1">
      <alignment horizontal="center" vertical="center"/>
      <protection locked="0"/>
    </xf>
    <xf numFmtId="0" fontId="45" fillId="5" borderId="11" xfId="17" applyFont="1" applyFill="1" applyBorder="1" applyAlignment="1" applyProtection="1">
      <alignment vertical="center" wrapText="1"/>
      <protection locked="0"/>
    </xf>
    <xf numFmtId="167" fontId="45" fillId="10" borderId="11" xfId="18" applyNumberFormat="1" applyFont="1" applyFill="1" applyBorder="1" applyAlignment="1" applyProtection="1">
      <alignment horizontal="right" vertical="center"/>
      <protection locked="0"/>
    </xf>
    <xf numFmtId="0" fontId="45" fillId="10" borderId="19" xfId="17" applyFont="1" applyFill="1" applyBorder="1" applyAlignment="1" applyProtection="1">
      <alignment horizontal="center" vertical="center"/>
      <protection locked="0"/>
    </xf>
    <xf numFmtId="167" fontId="47" fillId="2" borderId="1" xfId="18" applyNumberFormat="1" applyFont="1" applyFill="1" applyBorder="1" applyAlignment="1" applyProtection="1">
      <alignment horizontal="right" vertical="center"/>
      <protection locked="0"/>
    </xf>
    <xf numFmtId="0" fontId="46" fillId="10" borderId="19" xfId="17" applyFont="1" applyFill="1" applyBorder="1" applyProtection="1">
      <alignment vertical="center"/>
      <protection locked="0"/>
    </xf>
    <xf numFmtId="10" fontId="47" fillId="5" borderId="1" xfId="2" applyNumberFormat="1" applyFont="1" applyFill="1" applyBorder="1" applyAlignment="1" applyProtection="1">
      <alignment horizontal="right" vertical="center"/>
    </xf>
    <xf numFmtId="0" fontId="48" fillId="11" borderId="1" xfId="17" applyFont="1" applyFill="1" applyBorder="1" applyAlignment="1" applyProtection="1">
      <alignment horizontal="center" vertical="center"/>
      <protection locked="0"/>
    </xf>
    <xf numFmtId="0" fontId="50" fillId="11" borderId="1" xfId="17" applyFont="1" applyFill="1" applyBorder="1" applyAlignment="1" applyProtection="1">
      <alignment horizontal="center" vertical="center"/>
      <protection locked="0"/>
    </xf>
    <xf numFmtId="167" fontId="4" fillId="0" borderId="0" xfId="0" applyNumberFormat="1" applyFont="1"/>
    <xf numFmtId="0" fontId="4" fillId="2" borderId="57" xfId="0" applyFont="1" applyFill="1" applyBorder="1"/>
    <xf numFmtId="0" fontId="4" fillId="2" borderId="73" xfId="0" applyFont="1" applyFill="1" applyBorder="1" applyAlignment="1">
      <alignment wrapText="1"/>
    </xf>
    <xf numFmtId="0" fontId="4" fillId="2" borderId="74" xfId="0" applyFont="1" applyFill="1" applyBorder="1"/>
    <xf numFmtId="0" fontId="16" fillId="2" borderId="10" xfId="0" applyFont="1" applyFill="1" applyBorder="1" applyAlignment="1">
      <alignment horizontal="center" wrapText="1"/>
    </xf>
    <xf numFmtId="0" fontId="4" fillId="0" borderId="1" xfId="0" applyFont="1" applyBorder="1" applyAlignment="1">
      <alignment horizontal="center"/>
    </xf>
    <xf numFmtId="0" fontId="4" fillId="2" borderId="59" xfId="0" applyFont="1" applyFill="1" applyBorder="1"/>
    <xf numFmtId="0" fontId="16" fillId="2" borderId="0" xfId="0" applyFont="1" applyFill="1" applyAlignment="1">
      <alignment horizontal="center" wrapText="1"/>
    </xf>
    <xf numFmtId="43" fontId="4" fillId="2" borderId="0" xfId="0" applyNumberFormat="1" applyFont="1" applyFill="1" applyAlignment="1">
      <alignment horizontal="center"/>
    </xf>
    <xf numFmtId="0" fontId="4" fillId="2" borderId="0" xfId="0" applyFont="1" applyFill="1" applyAlignment="1">
      <alignment horizontal="center"/>
    </xf>
    <xf numFmtId="0" fontId="4" fillId="2" borderId="75" xfId="0" applyFont="1" applyFill="1" applyBorder="1" applyAlignment="1">
      <alignment horizontal="center" vertical="center" wrapText="1"/>
    </xf>
    <xf numFmtId="167" fontId="4" fillId="0" borderId="1" xfId="1" applyNumberFormat="1" applyFont="1" applyBorder="1"/>
    <xf numFmtId="167" fontId="4" fillId="0" borderId="20" xfId="1" applyNumberFormat="1" applyFont="1" applyBorder="1"/>
    <xf numFmtId="164" fontId="17" fillId="3" borderId="1" xfId="6" applyBorder="1"/>
    <xf numFmtId="167" fontId="4" fillId="0" borderId="1" xfId="1" applyNumberFormat="1" applyFont="1" applyFill="1" applyBorder="1" applyAlignment="1">
      <alignment vertical="center"/>
    </xf>
    <xf numFmtId="167" fontId="4" fillId="0" borderId="1" xfId="1" applyNumberFormat="1" applyFont="1" applyFill="1" applyBorder="1"/>
    <xf numFmtId="0" fontId="4" fillId="0" borderId="1" xfId="0" applyFont="1" applyBorder="1" applyAlignment="1">
      <alignment wrapText="1"/>
    </xf>
    <xf numFmtId="0" fontId="33" fillId="0" borderId="1" xfId="0" applyFont="1" applyBorder="1" applyAlignment="1">
      <alignment horizontal="left" wrapText="1" indent="2"/>
    </xf>
    <xf numFmtId="167" fontId="4" fillId="0" borderId="1" xfId="1" applyNumberFormat="1" applyFont="1" applyBorder="1" applyAlignment="1">
      <alignment vertical="center"/>
    </xf>
    <xf numFmtId="43" fontId="4" fillId="0" borderId="20" xfId="1" applyFont="1" applyBorder="1"/>
    <xf numFmtId="0" fontId="16" fillId="0" borderId="8" xfId="0" applyFont="1" applyBorder="1"/>
    <xf numFmtId="0" fontId="16" fillId="0" borderId="1" xfId="0" applyFont="1" applyBorder="1" applyAlignment="1">
      <alignment wrapText="1"/>
    </xf>
    <xf numFmtId="167" fontId="16" fillId="0" borderId="20" xfId="1" applyNumberFormat="1" applyFont="1" applyBorder="1"/>
    <xf numFmtId="0" fontId="3" fillId="2" borderId="59" xfId="0" applyFont="1" applyFill="1" applyBorder="1" applyAlignment="1">
      <alignment horizontal="left"/>
    </xf>
    <xf numFmtId="0" fontId="16" fillId="2" borderId="0" xfId="0" applyFont="1" applyFill="1" applyAlignment="1">
      <alignment horizontal="center"/>
    </xf>
    <xf numFmtId="167" fontId="4" fillId="2" borderId="0" xfId="1" applyNumberFormat="1" applyFont="1" applyFill="1" applyBorder="1"/>
    <xf numFmtId="167" fontId="4" fillId="2" borderId="0" xfId="1" applyNumberFormat="1" applyFont="1" applyFill="1" applyBorder="1" applyAlignment="1">
      <alignment vertical="center"/>
    </xf>
    <xf numFmtId="167" fontId="4" fillId="2" borderId="75" xfId="1" applyNumberFormat="1" applyFont="1" applyFill="1" applyBorder="1"/>
    <xf numFmtId="0" fontId="33" fillId="0" borderId="1" xfId="0" applyFont="1" applyBorder="1" applyAlignment="1">
      <alignment horizontal="left" wrapText="1" indent="4"/>
    </xf>
    <xf numFmtId="167" fontId="4" fillId="10" borderId="1" xfId="1" applyNumberFormat="1" applyFont="1" applyFill="1" applyBorder="1"/>
    <xf numFmtId="167" fontId="4" fillId="10" borderId="1" xfId="1" applyNumberFormat="1" applyFont="1" applyFill="1" applyBorder="1" applyAlignment="1">
      <alignment vertical="center"/>
    </xf>
    <xf numFmtId="167" fontId="4" fillId="10" borderId="20" xfId="1" applyNumberFormat="1" applyFont="1" applyFill="1" applyBorder="1"/>
    <xf numFmtId="0" fontId="4" fillId="2" borderId="0" xfId="0" applyFont="1" applyFill="1" applyAlignment="1">
      <alignment wrapText="1"/>
    </xf>
    <xf numFmtId="0" fontId="4" fillId="2" borderId="0" xfId="0" applyFont="1" applyFill="1"/>
    <xf numFmtId="0" fontId="4" fillId="2" borderId="75" xfId="0" applyFont="1" applyFill="1" applyBorder="1"/>
    <xf numFmtId="0" fontId="16" fillId="0" borderId="13" xfId="0" applyFont="1" applyBorder="1"/>
    <xf numFmtId="0" fontId="16" fillId="0" borderId="14" xfId="0" applyFont="1" applyBorder="1" applyAlignment="1">
      <alignment wrapText="1"/>
    </xf>
    <xf numFmtId="10" fontId="16" fillId="0" borderId="28" xfId="2" applyNumberFormat="1" applyFont="1" applyBorder="1"/>
    <xf numFmtId="0" fontId="51" fillId="0" borderId="0" xfId="5" applyFont="1"/>
    <xf numFmtId="0" fontId="52" fillId="0" borderId="0" xfId="0" applyFont="1"/>
    <xf numFmtId="0" fontId="53" fillId="0" borderId="0" xfId="0" applyFont="1"/>
    <xf numFmtId="0" fontId="54" fillId="0" borderId="0" xfId="5" applyFont="1"/>
    <xf numFmtId="14" fontId="52" fillId="0" borderId="0" xfId="0" applyNumberFormat="1" applyFont="1"/>
    <xf numFmtId="0" fontId="56" fillId="0" borderId="1" xfId="0" applyFont="1" applyBorder="1" applyAlignment="1">
      <alignment horizontal="center" vertical="center" wrapText="1"/>
    </xf>
    <xf numFmtId="49" fontId="57" fillId="2" borderId="1" xfId="13" applyNumberFormat="1" applyFont="1" applyFill="1" applyBorder="1" applyAlignment="1" applyProtection="1">
      <alignment horizontal="right" vertical="center"/>
      <protection locked="0"/>
    </xf>
    <xf numFmtId="0" fontId="57" fillId="2" borderId="1" xfId="11" applyFont="1" applyFill="1" applyBorder="1" applyAlignment="1" applyProtection="1">
      <alignment horizontal="left" vertical="center" wrapText="1"/>
      <protection locked="0"/>
    </xf>
    <xf numFmtId="3" fontId="58" fillId="0" borderId="0" xfId="0" applyNumberFormat="1" applyFont="1"/>
    <xf numFmtId="0" fontId="57" fillId="0" borderId="1" xfId="11" applyFont="1" applyBorder="1" applyAlignment="1" applyProtection="1">
      <alignment horizontal="left" vertical="center" wrapText="1"/>
      <protection locked="0"/>
    </xf>
    <xf numFmtId="167" fontId="52" fillId="0" borderId="0" xfId="0" applyNumberFormat="1" applyFont="1"/>
    <xf numFmtId="43" fontId="52" fillId="0" borderId="0" xfId="0" applyNumberFormat="1" applyFont="1"/>
    <xf numFmtId="49" fontId="57" fillId="0" borderId="1" xfId="13" applyNumberFormat="1" applyFont="1" applyBorder="1" applyAlignment="1" applyProtection="1">
      <alignment horizontal="right" vertical="center"/>
      <protection locked="0"/>
    </xf>
    <xf numFmtId="49" fontId="60" fillId="0" borderId="1" xfId="13" applyNumberFormat="1" applyFont="1" applyBorder="1" applyAlignment="1" applyProtection="1">
      <alignment horizontal="right" vertical="center"/>
      <protection locked="0"/>
    </xf>
    <xf numFmtId="0" fontId="56" fillId="0" borderId="1" xfId="0" applyFont="1" applyBorder="1"/>
    <xf numFmtId="0" fontId="52" fillId="0" borderId="0" xfId="0" applyFont="1" applyAlignment="1">
      <alignment wrapText="1"/>
    </xf>
    <xf numFmtId="0" fontId="52" fillId="0" borderId="1" xfId="0" applyFont="1" applyBorder="1" applyAlignment="1">
      <alignment horizontal="center" vertical="center"/>
    </xf>
    <xf numFmtId="0" fontId="52" fillId="0" borderId="1"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26" xfId="0" applyFont="1" applyBorder="1" applyAlignment="1">
      <alignment horizontal="center" vertical="center" wrapText="1"/>
    </xf>
    <xf numFmtId="49" fontId="57" fillId="2" borderId="1" xfId="13" applyNumberFormat="1" applyFont="1" applyFill="1" applyBorder="1" applyAlignment="1" applyProtection="1">
      <alignment horizontal="right" vertical="center" wrapText="1"/>
      <protection locked="0"/>
    </xf>
    <xf numFmtId="43" fontId="58" fillId="0" borderId="0" xfId="0" applyNumberFormat="1" applyFont="1"/>
    <xf numFmtId="43" fontId="53" fillId="0" borderId="0" xfId="0" applyNumberFormat="1" applyFont="1"/>
    <xf numFmtId="49" fontId="57" fillId="0" borderId="1" xfId="13" applyNumberFormat="1" applyFont="1" applyBorder="1" applyAlignment="1" applyProtection="1">
      <alignment horizontal="right" vertical="center" wrapText="1"/>
      <protection locked="0"/>
    </xf>
    <xf numFmtId="49" fontId="60" fillId="0" borderId="1" xfId="13" applyNumberFormat="1" applyFont="1" applyBorder="1" applyAlignment="1" applyProtection="1">
      <alignment horizontal="right" vertical="center" wrapText="1"/>
      <protection locked="0"/>
    </xf>
    <xf numFmtId="0" fontId="56" fillId="0" borderId="0" xfId="0" applyFont="1"/>
    <xf numFmtId="0" fontId="52" fillId="0" borderId="1" xfId="0" applyFont="1" applyBorder="1" applyAlignment="1">
      <alignment wrapText="1"/>
    </xf>
    <xf numFmtId="0" fontId="52" fillId="0" borderId="1" xfId="0" applyFont="1" applyBorder="1" applyAlignment="1">
      <alignment horizontal="left" indent="8"/>
    </xf>
    <xf numFmtId="14" fontId="52" fillId="0" borderId="0" xfId="0" applyNumberFormat="1" applyFont="1" applyAlignment="1">
      <alignment horizontal="left"/>
    </xf>
    <xf numFmtId="0" fontId="52" fillId="0" borderId="1" xfId="0" applyFont="1" applyBorder="1"/>
    <xf numFmtId="0" fontId="51" fillId="0" borderId="1" xfId="0" applyFont="1" applyBorder="1" applyAlignment="1">
      <alignment horizontal="left" vertical="center" wrapText="1"/>
    </xf>
    <xf numFmtId="0" fontId="52" fillId="0" borderId="0" xfId="0" applyFont="1" applyAlignment="1">
      <alignment horizontal="left"/>
    </xf>
    <xf numFmtId="0" fontId="55" fillId="0" borderId="1" xfId="0" applyFont="1" applyBorder="1" applyAlignment="1">
      <alignment horizontal="left" indent="1"/>
    </xf>
    <xf numFmtId="0" fontId="55" fillId="0" borderId="1" xfId="0" applyFont="1" applyBorder="1" applyAlignment="1">
      <alignment horizontal="left" wrapText="1" indent="1"/>
    </xf>
    <xf numFmtId="0" fontId="51" fillId="0" borderId="1" xfId="0" applyFont="1" applyBorder="1" applyAlignment="1">
      <alignment horizontal="left" indent="1"/>
    </xf>
    <xf numFmtId="43" fontId="52" fillId="0" borderId="1" xfId="1" applyFont="1" applyBorder="1"/>
    <xf numFmtId="0" fontId="51" fillId="0" borderId="1" xfId="0" applyFont="1" applyBorder="1" applyAlignment="1">
      <alignment horizontal="left" wrapText="1" indent="2"/>
    </xf>
    <xf numFmtId="0" fontId="55" fillId="0" borderId="1" xfId="0" applyFont="1" applyBorder="1" applyAlignment="1">
      <alignment horizontal="left" vertical="center" indent="1"/>
    </xf>
    <xf numFmtId="0" fontId="52" fillId="0" borderId="0" xfId="0" applyFont="1" applyAlignment="1">
      <alignment horizontal="center" vertical="center"/>
    </xf>
    <xf numFmtId="0" fontId="52" fillId="0" borderId="0" xfId="0" applyFont="1" applyAlignment="1">
      <alignment horizontal="center" vertical="center" wrapText="1"/>
    </xf>
    <xf numFmtId="0" fontId="52" fillId="0" borderId="26" xfId="0" applyFont="1" applyBorder="1" applyAlignment="1">
      <alignment wrapText="1"/>
    </xf>
    <xf numFmtId="49" fontId="52" fillId="0" borderId="1" xfId="0" applyNumberFormat="1" applyFont="1" applyBorder="1" applyAlignment="1">
      <alignment horizontal="center" vertical="center" wrapText="1"/>
    </xf>
    <xf numFmtId="0" fontId="52" fillId="0" borderId="1" xfId="0" applyFont="1" applyBorder="1" applyAlignment="1">
      <alignment horizontal="left" indent="1"/>
    </xf>
    <xf numFmtId="0" fontId="52" fillId="0" borderId="1" xfId="0" applyFont="1" applyBorder="1" applyAlignment="1">
      <alignment horizontal="center"/>
    </xf>
    <xf numFmtId="0" fontId="52" fillId="0" borderId="26" xfId="0" applyFont="1" applyBorder="1"/>
    <xf numFmtId="0" fontId="56" fillId="0" borderId="26" xfId="0" applyFont="1" applyBorder="1"/>
    <xf numFmtId="43" fontId="52" fillId="0" borderId="1" xfId="1" applyFont="1" applyBorder="1" applyAlignment="1">
      <alignment horizontal="left" indent="1"/>
    </xf>
    <xf numFmtId="0" fontId="52" fillId="0" borderId="1" xfId="0" applyFont="1" applyBorder="1" applyAlignment="1">
      <alignment horizontal="left" indent="2"/>
    </xf>
    <xf numFmtId="49" fontId="52" fillId="0" borderId="1" xfId="0" applyNumberFormat="1" applyFont="1" applyBorder="1" applyAlignment="1">
      <alignment horizontal="left" indent="3"/>
    </xf>
    <xf numFmtId="49" fontId="52" fillId="0" borderId="1" xfId="0" applyNumberFormat="1" applyFont="1" applyBorder="1" applyAlignment="1">
      <alignment horizontal="left" indent="1"/>
    </xf>
    <xf numFmtId="49" fontId="52" fillId="0" borderId="1" xfId="0" applyNumberFormat="1" applyFont="1" applyBorder="1" applyAlignment="1">
      <alignment horizontal="left" wrapText="1" indent="2"/>
    </xf>
    <xf numFmtId="49" fontId="52" fillId="0" borderId="1" xfId="0" applyNumberFormat="1" applyFont="1" applyBorder="1" applyAlignment="1">
      <alignment horizontal="left" vertical="top" wrapText="1" indent="2"/>
    </xf>
    <xf numFmtId="49" fontId="52" fillId="0" borderId="1" xfId="0" applyNumberFormat="1" applyFont="1" applyBorder="1" applyAlignment="1">
      <alignment horizontal="left" wrapText="1" indent="3"/>
    </xf>
    <xf numFmtId="43" fontId="52" fillId="0" borderId="1" xfId="1" applyFont="1" applyFill="1" applyBorder="1" applyAlignment="1">
      <alignment horizontal="left" indent="1"/>
    </xf>
    <xf numFmtId="0" fontId="52" fillId="0" borderId="1" xfId="0" applyFont="1" applyBorder="1" applyAlignment="1">
      <alignment horizontal="left" wrapText="1" indent="1"/>
    </xf>
    <xf numFmtId="49" fontId="52" fillId="0" borderId="1" xfId="0" applyNumberFormat="1" applyFont="1" applyBorder="1" applyAlignment="1">
      <alignment horizontal="left" wrapText="1" indent="1"/>
    </xf>
    <xf numFmtId="0" fontId="55" fillId="0" borderId="84" xfId="0" applyFont="1" applyBorder="1" applyAlignment="1">
      <alignment horizontal="left" vertical="center" wrapText="1"/>
    </xf>
    <xf numFmtId="0" fontId="55" fillId="0" borderId="1" xfId="0" applyFont="1" applyBorder="1" applyAlignment="1">
      <alignment horizontal="left" vertical="center" wrapText="1"/>
    </xf>
    <xf numFmtId="0" fontId="62" fillId="0" borderId="0" xfId="0" applyFont="1"/>
    <xf numFmtId="0" fontId="62" fillId="0" borderId="0" xfId="0" applyFont="1" applyAlignment="1">
      <alignment horizontal="center" vertical="center"/>
    </xf>
    <xf numFmtId="0" fontId="0" fillId="0" borderId="26" xfId="0" applyBorder="1"/>
    <xf numFmtId="0" fontId="62" fillId="0" borderId="1" xfId="0" applyFont="1" applyBorder="1" applyAlignment="1">
      <alignment horizontal="left" indent="2"/>
    </xf>
    <xf numFmtId="0" fontId="64" fillId="0" borderId="88" xfId="0" applyFont="1" applyBorder="1" applyAlignment="1">
      <alignment vertical="center" wrapText="1" readingOrder="1"/>
    </xf>
    <xf numFmtId="43" fontId="62" fillId="0" borderId="1" xfId="1" applyFont="1" applyBorder="1"/>
    <xf numFmtId="0" fontId="64" fillId="0" borderId="89" xfId="0" applyFont="1" applyBorder="1" applyAlignment="1">
      <alignment vertical="center" wrapText="1" readingOrder="1"/>
    </xf>
    <xf numFmtId="0" fontId="62" fillId="0" borderId="1" xfId="0" applyFont="1" applyBorder="1" applyAlignment="1">
      <alignment horizontal="left" indent="3"/>
    </xf>
    <xf numFmtId="0" fontId="64" fillId="0" borderId="89" xfId="0" applyFont="1" applyBorder="1" applyAlignment="1">
      <alignment horizontal="left" vertical="center" wrapText="1" indent="1" readingOrder="1"/>
    </xf>
    <xf numFmtId="0" fontId="62" fillId="0" borderId="2" xfId="0" applyFont="1" applyBorder="1" applyAlignment="1">
      <alignment horizontal="left" indent="2"/>
    </xf>
    <xf numFmtId="0" fontId="64" fillId="0" borderId="90" xfId="0" applyFont="1" applyBorder="1" applyAlignment="1">
      <alignment vertical="center" wrapText="1" readingOrder="1"/>
    </xf>
    <xf numFmtId="43" fontId="62" fillId="0" borderId="2" xfId="1" applyFont="1" applyBorder="1"/>
    <xf numFmtId="0" fontId="65" fillId="0" borderId="1" xfId="0" applyFont="1" applyBorder="1" applyAlignment="1">
      <alignment vertical="center" wrapText="1" readingOrder="1"/>
    </xf>
    <xf numFmtId="0" fontId="9" fillId="0" borderId="2" xfId="0" applyFont="1" applyBorder="1" applyAlignment="1">
      <alignment vertical="center"/>
    </xf>
    <xf numFmtId="165" fontId="9" fillId="0" borderId="14" xfId="0" applyNumberFormat="1" applyFont="1" applyBorder="1" applyAlignment="1" applyProtection="1">
      <alignment vertical="center"/>
      <protection locked="0"/>
    </xf>
    <xf numFmtId="166" fontId="17" fillId="3" borderId="11" xfId="2" applyNumberFormat="1" applyFont="1" applyFill="1" applyBorder="1"/>
    <xf numFmtId="43" fontId="2" fillId="0" borderId="0" xfId="1" applyFont="1" applyFill="1" applyAlignment="1">
      <alignment wrapText="1"/>
    </xf>
    <xf numFmtId="43" fontId="22" fillId="0" borderId="0" xfId="0" applyNumberFormat="1" applyFont="1"/>
    <xf numFmtId="0" fontId="3" fillId="0" borderId="0" xfId="0" applyFont="1"/>
    <xf numFmtId="43" fontId="56" fillId="0" borderId="1" xfId="1" applyFont="1" applyBorder="1"/>
    <xf numFmtId="0" fontId="59" fillId="0" borderId="1" xfId="11" applyFont="1" applyBorder="1" applyAlignment="1" applyProtection="1">
      <alignment horizontal="left" vertical="center" wrapText="1"/>
      <protection locked="0"/>
    </xf>
    <xf numFmtId="0" fontId="52" fillId="0" borderId="0" xfId="0" applyFont="1" applyAlignment="1">
      <alignment horizontal="left" vertical="top" wrapText="1"/>
    </xf>
    <xf numFmtId="43" fontId="51" fillId="6" borderId="1" xfId="1" applyFont="1" applyFill="1" applyBorder="1"/>
    <xf numFmtId="169" fontId="51" fillId="6" borderId="1" xfId="19" applyFont="1" applyFill="1" applyBorder="1"/>
    <xf numFmtId="0" fontId="52" fillId="12" borderId="1" xfId="0" applyFont="1" applyFill="1" applyBorder="1"/>
    <xf numFmtId="0" fontId="52" fillId="0" borderId="1" xfId="0" applyFont="1" applyBorder="1" applyAlignment="1">
      <alignment horizontal="left" wrapText="1"/>
    </xf>
    <xf numFmtId="0" fontId="52" fillId="0" borderId="1" xfId="0" applyFont="1" applyBorder="1" applyAlignment="1">
      <alignment horizontal="left" wrapText="1" indent="2"/>
    </xf>
    <xf numFmtId="0" fontId="56" fillId="12" borderId="1" xfId="0" applyFont="1" applyFill="1" applyBorder="1"/>
    <xf numFmtId="43" fontId="52" fillId="0" borderId="1" xfId="1" applyFont="1" applyBorder="1" applyAlignment="1">
      <alignment horizontal="center" vertical="center" wrapText="1"/>
    </xf>
    <xf numFmtId="43" fontId="52" fillId="0" borderId="1" xfId="1" applyFont="1" applyFill="1" applyBorder="1" applyAlignment="1">
      <alignment horizontal="center" vertical="center" wrapText="1"/>
    </xf>
    <xf numFmtId="43" fontId="52" fillId="0" borderId="0" xfId="1" applyFont="1" applyAlignment="1">
      <alignment wrapText="1"/>
    </xf>
    <xf numFmtId="43" fontId="52" fillId="0" borderId="26" xfId="1" applyFont="1" applyBorder="1" applyAlignment="1">
      <alignment horizontal="center" vertical="center" wrapText="1"/>
    </xf>
    <xf numFmtId="43" fontId="52" fillId="0" borderId="2" xfId="1" applyFont="1" applyFill="1" applyBorder="1" applyAlignment="1">
      <alignment horizontal="center" vertical="center" wrapText="1"/>
    </xf>
    <xf numFmtId="43" fontId="52" fillId="13" borderId="1" xfId="1" applyFont="1" applyFill="1" applyBorder="1"/>
    <xf numFmtId="0" fontId="52" fillId="0" borderId="80" xfId="0" applyFont="1" applyBorder="1"/>
    <xf numFmtId="43" fontId="52" fillId="0" borderId="1" xfId="1" applyFont="1" applyBorder="1" applyAlignment="1">
      <alignment horizontal="left" indent="2"/>
    </xf>
    <xf numFmtId="43" fontId="52" fillId="0" borderId="1" xfId="1" applyFont="1" applyFill="1" applyBorder="1" applyAlignment="1">
      <alignment horizontal="left" indent="3"/>
    </xf>
    <xf numFmtId="43" fontId="52" fillId="14" borderId="1" xfId="1" applyFont="1" applyFill="1" applyBorder="1"/>
    <xf numFmtId="43" fontId="52" fillId="0" borderId="1" xfId="1" applyFont="1" applyFill="1" applyBorder="1"/>
    <xf numFmtId="43" fontId="52" fillId="0" borderId="1" xfId="1" applyFont="1" applyFill="1" applyBorder="1" applyAlignment="1">
      <alignment horizontal="left" wrapText="1" indent="1"/>
    </xf>
    <xf numFmtId="43" fontId="56" fillId="0" borderId="26" xfId="1" applyFont="1" applyBorder="1"/>
    <xf numFmtId="43" fontId="51" fillId="0" borderId="1" xfId="1" applyFont="1" applyBorder="1" applyAlignment="1">
      <alignment horizontal="left" vertical="center" wrapText="1"/>
    </xf>
    <xf numFmtId="43" fontId="52" fillId="0" borderId="1" xfId="1" applyFont="1" applyBorder="1" applyAlignment="1">
      <alignment horizontal="center" vertical="center"/>
    </xf>
    <xf numFmtId="43" fontId="55" fillId="0" borderId="1" xfId="1" applyFont="1" applyBorder="1" applyAlignment="1">
      <alignment horizontal="left" vertical="center" wrapText="1"/>
    </xf>
    <xf numFmtId="10" fontId="62" fillId="0" borderId="1" xfId="2" applyNumberFormat="1" applyFont="1" applyBorder="1"/>
    <xf numFmtId="10" fontId="62" fillId="0" borderId="2" xfId="2" applyNumberFormat="1" applyFont="1" applyBorder="1"/>
    <xf numFmtId="165" fontId="9" fillId="0" borderId="0" xfId="0" applyNumberFormat="1" applyFont="1" applyAlignment="1" applyProtection="1">
      <alignment vertical="center"/>
      <protection locked="0"/>
    </xf>
    <xf numFmtId="43" fontId="56" fillId="0" borderId="1" xfId="1" applyFont="1" applyBorder="1" applyAlignment="1">
      <alignment horizontal="center" vertical="center"/>
    </xf>
    <xf numFmtId="10" fontId="0" fillId="0" borderId="20" xfId="0" applyNumberFormat="1" applyBorder="1"/>
    <xf numFmtId="10" fontId="1" fillId="0" borderId="1" xfId="2" applyNumberFormat="1" applyFont="1" applyBorder="1" applyAlignment="1">
      <alignment horizontal="right"/>
    </xf>
    <xf numFmtId="10" fontId="1" fillId="0" borderId="30" xfId="2" applyNumberFormat="1" applyFont="1" applyBorder="1" applyAlignment="1">
      <alignment horizontal="right"/>
    </xf>
    <xf numFmtId="10" fontId="1" fillId="0" borderId="1" xfId="20" applyNumberFormat="1" applyFill="1" applyBorder="1" applyAlignment="1">
      <alignment horizontal="right"/>
    </xf>
    <xf numFmtId="166" fontId="1" fillId="0" borderId="1" xfId="20" applyNumberFormat="1" applyFill="1" applyBorder="1" applyAlignment="1">
      <alignment horizontal="right"/>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16" fillId="0" borderId="22" xfId="0" applyFont="1" applyBorder="1" applyAlignment="1">
      <alignment horizontal="center" vertical="center"/>
    </xf>
    <xf numFmtId="0" fontId="16" fillId="0" borderId="25" xfId="0" applyFont="1" applyBorder="1" applyAlignment="1">
      <alignment horizontal="center" vertical="center"/>
    </xf>
    <xf numFmtId="0" fontId="14" fillId="0" borderId="23" xfId="0" applyFont="1" applyBorder="1" applyAlignment="1">
      <alignment horizontal="center" vertical="center"/>
    </xf>
    <xf numFmtId="0" fontId="14" fillId="0" borderId="26" xfId="0" applyFont="1" applyBorder="1" applyAlignment="1">
      <alignment horizontal="center" vertical="center"/>
    </xf>
    <xf numFmtId="0" fontId="14" fillId="0" borderId="7" xfId="0" applyFont="1" applyBorder="1" applyAlignment="1">
      <alignment horizontal="center"/>
    </xf>
    <xf numFmtId="0" fontId="14" fillId="0" borderId="24" xfId="0" applyFont="1" applyBorder="1" applyAlignment="1">
      <alignment horizontal="center"/>
    </xf>
    <xf numFmtId="0" fontId="31" fillId="0" borderId="1" xfId="0" applyFont="1" applyBorder="1" applyAlignment="1">
      <alignment wrapText="1"/>
    </xf>
    <xf numFmtId="0" fontId="4" fillId="0" borderId="20" xfId="0" applyFont="1" applyBorder="1"/>
    <xf numFmtId="0" fontId="14" fillId="0" borderId="19" xfId="0" applyFont="1" applyBorder="1" applyAlignment="1">
      <alignment horizontal="center" vertical="center" wrapText="1"/>
    </xf>
    <xf numFmtId="0" fontId="14" fillId="0" borderId="29" xfId="0" applyFont="1" applyBorder="1" applyAlignment="1">
      <alignment horizontal="center" vertical="center" wrapText="1"/>
    </xf>
    <xf numFmtId="0" fontId="32" fillId="0" borderId="5" xfId="5" applyFont="1" applyBorder="1" applyAlignment="1">
      <alignment horizontal="left" vertical="center" wrapText="1"/>
    </xf>
    <xf numFmtId="0" fontId="4" fillId="0" borderId="1" xfId="0" applyFont="1" applyBorder="1" applyAlignment="1">
      <alignment horizontal="center" vertical="center" wrapText="1"/>
    </xf>
    <xf numFmtId="0" fontId="4" fillId="0" borderId="19" xfId="0" applyFont="1" applyBorder="1" applyAlignment="1">
      <alignment horizontal="center"/>
    </xf>
    <xf numFmtId="0" fontId="4" fillId="0" borderId="29" xfId="0" applyFont="1" applyBorder="1" applyAlignment="1">
      <alignment horizontal="center"/>
    </xf>
    <xf numFmtId="0" fontId="16" fillId="6" borderId="34"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35" xfId="0" applyFont="1" applyFill="1" applyBorder="1" applyAlignment="1">
      <alignment horizontal="center" vertical="center" wrapText="1"/>
    </xf>
    <xf numFmtId="0" fontId="16" fillId="6" borderId="11" xfId="0" applyFont="1" applyFill="1" applyBorder="1" applyAlignment="1">
      <alignment horizontal="center" vertical="center" wrapText="1"/>
    </xf>
    <xf numFmtId="9" fontId="4" fillId="0" borderId="19" xfId="0" applyNumberFormat="1" applyFont="1" applyBorder="1" applyAlignment="1">
      <alignment horizontal="center" vertical="center"/>
    </xf>
    <xf numFmtId="9" fontId="4" fillId="0" borderId="11" xfId="0" applyNumberFormat="1" applyFont="1" applyBorder="1" applyAlignment="1">
      <alignment horizontal="center" vertical="center"/>
    </xf>
    <xf numFmtId="0" fontId="40" fillId="2" borderId="30" xfId="11" applyFont="1" applyFill="1" applyBorder="1" applyAlignment="1" applyProtection="1">
      <alignment horizontal="center" vertical="center" wrapText="1"/>
      <protection locked="0"/>
    </xf>
    <xf numFmtId="0" fontId="40" fillId="2" borderId="31" xfId="1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26" xfId="0" applyFont="1" applyBorder="1" applyAlignment="1">
      <alignment horizontal="center" vertical="center" wrapText="1"/>
    </xf>
    <xf numFmtId="167" fontId="15" fillId="2" borderId="6" xfId="15" applyNumberFormat="1" applyFont="1" applyFill="1" applyBorder="1" applyAlignment="1" applyProtection="1">
      <alignment horizontal="center"/>
      <protection locked="0"/>
    </xf>
    <xf numFmtId="167" fontId="15" fillId="2" borderId="7" xfId="15" applyNumberFormat="1" applyFont="1" applyFill="1" applyBorder="1" applyAlignment="1" applyProtection="1">
      <alignment horizontal="center"/>
      <protection locked="0"/>
    </xf>
    <xf numFmtId="167" fontId="15" fillId="2" borderId="24" xfId="15" applyNumberFormat="1" applyFont="1" applyFill="1" applyBorder="1" applyAlignment="1" applyProtection="1">
      <alignment horizontal="center"/>
      <protection locked="0"/>
    </xf>
    <xf numFmtId="167" fontId="15" fillId="0" borderId="60" xfId="15" applyNumberFormat="1" applyFont="1" applyFill="1" applyBorder="1" applyAlignment="1" applyProtection="1">
      <alignment horizontal="center" vertical="center" wrapText="1"/>
      <protection locked="0"/>
    </xf>
    <xf numFmtId="167" fontId="15" fillId="0" borderId="62" xfId="15" applyNumberFormat="1" applyFont="1" applyFill="1" applyBorder="1" applyAlignment="1" applyProtection="1">
      <alignment horizontal="center" vertical="center" wrapText="1"/>
      <protection locked="0"/>
    </xf>
    <xf numFmtId="0" fontId="16" fillId="0" borderId="61" xfId="0" applyFont="1" applyBorder="1" applyAlignment="1">
      <alignment horizontal="center" vertical="center" wrapText="1"/>
    </xf>
    <xf numFmtId="0" fontId="16" fillId="0" borderId="63" xfId="0" applyFont="1" applyBorder="1" applyAlignment="1">
      <alignment horizontal="center" vertical="center" wrapText="1"/>
    </xf>
    <xf numFmtId="0" fontId="4" fillId="0" borderId="19" xfId="0" applyFont="1" applyBorder="1" applyAlignment="1">
      <alignment horizontal="center" wrapText="1"/>
    </xf>
    <xf numFmtId="0" fontId="4" fillId="0" borderId="11" xfId="0" applyFont="1" applyBorder="1" applyAlignment="1">
      <alignment horizont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33" fillId="0" borderId="57" xfId="0" applyFont="1" applyBorder="1" applyAlignment="1">
      <alignment horizontal="left" vertical="center"/>
    </xf>
    <xf numFmtId="0" fontId="33" fillId="0" borderId="58" xfId="0" applyFont="1" applyBorder="1" applyAlignment="1">
      <alignment horizontal="left" vertical="center"/>
    </xf>
    <xf numFmtId="0" fontId="4" fillId="0" borderId="58"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7" xfId="0" applyFont="1" applyBorder="1" applyAlignment="1">
      <alignment horizontal="center"/>
    </xf>
    <xf numFmtId="0" fontId="4" fillId="0" borderId="24" xfId="0" applyFont="1" applyBorder="1" applyAlignment="1">
      <alignment horizontal="center" vertical="center" wrapText="1"/>
    </xf>
    <xf numFmtId="0" fontId="4" fillId="0" borderId="20" xfId="0" applyFont="1" applyBorder="1" applyAlignment="1">
      <alignment horizontal="center" vertical="center" wrapText="1"/>
    </xf>
    <xf numFmtId="0" fontId="55" fillId="0" borderId="76" xfId="0" applyFont="1" applyBorder="1" applyAlignment="1">
      <alignment horizontal="left" vertical="center" wrapText="1"/>
    </xf>
    <xf numFmtId="0" fontId="55" fillId="0" borderId="77" xfId="0" applyFont="1" applyBorder="1" applyAlignment="1">
      <alignment horizontal="left" vertical="center" wrapText="1"/>
    </xf>
    <xf numFmtId="0" fontId="55" fillId="0" borderId="78" xfId="0" applyFont="1" applyBorder="1" applyAlignment="1">
      <alignment horizontal="left" vertical="center" wrapText="1"/>
    </xf>
    <xf numFmtId="0" fontId="55" fillId="0" borderId="79" xfId="0" applyFont="1" applyBorder="1" applyAlignment="1">
      <alignment horizontal="left" vertical="center" wrapText="1"/>
    </xf>
    <xf numFmtId="0" fontId="55" fillId="0" borderId="81" xfId="0" applyFont="1" applyBorder="1" applyAlignment="1">
      <alignment horizontal="left" vertical="center" wrapText="1"/>
    </xf>
    <xf numFmtId="0" fontId="55" fillId="0" borderId="82" xfId="0" applyFont="1" applyBorder="1" applyAlignment="1">
      <alignment horizontal="left" vertical="center" wrapText="1"/>
    </xf>
    <xf numFmtId="0" fontId="56" fillId="0" borderId="3" xfId="0" applyFont="1" applyBorder="1" applyAlignment="1">
      <alignment horizontal="center" vertical="center" wrapText="1"/>
    </xf>
    <xf numFmtId="0" fontId="56" fillId="0" borderId="4" xfId="0" applyFont="1" applyBorder="1" applyAlignment="1">
      <alignment horizontal="center" vertical="center" wrapText="1"/>
    </xf>
    <xf numFmtId="0" fontId="56" fillId="0" borderId="9" xfId="0" applyFont="1" applyBorder="1" applyAlignment="1">
      <alignment horizontal="center" vertical="center" wrapText="1"/>
    </xf>
    <xf numFmtId="0" fontId="56" fillId="0" borderId="67" xfId="0" applyFont="1" applyBorder="1" applyAlignment="1">
      <alignment horizontal="center" vertical="center" wrapText="1"/>
    </xf>
    <xf numFmtId="0" fontId="56" fillId="0" borderId="80" xfId="0" applyFont="1" applyBorder="1" applyAlignment="1">
      <alignment horizontal="center" vertical="center" wrapText="1"/>
    </xf>
    <xf numFmtId="0" fontId="56" fillId="0" borderId="10"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 xfId="0" applyFont="1" applyBorder="1" applyAlignment="1">
      <alignment horizontal="center" vertical="center" wrapText="1"/>
    </xf>
    <xf numFmtId="0" fontId="61" fillId="0" borderId="1" xfId="0" applyFont="1" applyBorder="1" applyAlignment="1">
      <alignment horizontal="center" vertical="center"/>
    </xf>
    <xf numFmtId="0" fontId="61" fillId="0" borderId="3" xfId="0" applyFont="1" applyBorder="1" applyAlignment="1">
      <alignment horizontal="center" vertical="center"/>
    </xf>
    <xf numFmtId="0" fontId="61" fillId="0" borderId="9" xfId="0" applyFont="1" applyBorder="1" applyAlignment="1">
      <alignment horizontal="center" vertical="center"/>
    </xf>
    <xf numFmtId="0" fontId="61" fillId="0" borderId="67" xfId="0" applyFont="1" applyBorder="1" applyAlignment="1">
      <alignment horizontal="center" vertical="center"/>
    </xf>
    <xf numFmtId="0" fontId="61" fillId="0" borderId="10" xfId="0" applyFont="1" applyBorder="1" applyAlignment="1">
      <alignment horizontal="center" vertical="center"/>
    </xf>
    <xf numFmtId="0" fontId="56" fillId="0" borderId="1" xfId="0" applyFont="1" applyBorder="1" applyAlignment="1">
      <alignment horizontal="center" vertical="center" wrapText="1"/>
    </xf>
    <xf numFmtId="0" fontId="56" fillId="0" borderId="83" xfId="0" applyFont="1" applyBorder="1" applyAlignment="1">
      <alignment horizontal="center" vertical="center" wrapText="1"/>
    </xf>
    <xf numFmtId="0" fontId="56" fillId="0" borderId="84"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32" xfId="0" applyFont="1" applyBorder="1" applyAlignment="1">
      <alignment horizontal="center" vertical="center" wrapText="1"/>
    </xf>
    <xf numFmtId="0" fontId="52" fillId="0" borderId="11" xfId="0" applyFont="1" applyBorder="1" applyAlignment="1">
      <alignment horizontal="center" vertical="center" wrapText="1"/>
    </xf>
    <xf numFmtId="0" fontId="56" fillId="0" borderId="85" xfId="0" applyFont="1" applyBorder="1" applyAlignment="1">
      <alignment horizontal="center" vertical="center" wrapText="1"/>
    </xf>
    <xf numFmtId="0" fontId="56" fillId="0" borderId="26" xfId="0" applyFont="1" applyBorder="1" applyAlignment="1">
      <alignment horizontal="center" vertical="center" wrapText="1"/>
    </xf>
    <xf numFmtId="0" fontId="52" fillId="0" borderId="85" xfId="0" applyFont="1" applyBorder="1" applyAlignment="1">
      <alignment horizontal="center" vertical="center" wrapText="1"/>
    </xf>
    <xf numFmtId="0" fontId="52" fillId="0" borderId="83" xfId="0" applyFont="1" applyBorder="1" applyAlignment="1">
      <alignment horizontal="center" vertical="center" wrapText="1"/>
    </xf>
    <xf numFmtId="0" fontId="52" fillId="0" borderId="0" xfId="0" applyFont="1" applyAlignment="1">
      <alignment horizontal="center" vertical="center" wrapText="1"/>
    </xf>
    <xf numFmtId="0" fontId="52" fillId="0" borderId="84" xfId="0" applyFont="1" applyBorder="1" applyAlignment="1">
      <alignment horizontal="center" vertical="center" wrapText="1"/>
    </xf>
    <xf numFmtId="0" fontId="52" fillId="0" borderId="10" xfId="0" applyFont="1" applyBorder="1" applyAlignment="1">
      <alignment horizontal="center" vertical="center" wrapText="1"/>
    </xf>
    <xf numFmtId="0" fontId="55" fillId="0" borderId="3" xfId="0" applyFont="1" applyBorder="1" applyAlignment="1">
      <alignment horizontal="left" vertical="top" wrapText="1"/>
    </xf>
    <xf numFmtId="0" fontId="55" fillId="0" borderId="9" xfId="0" applyFont="1" applyBorder="1" applyAlignment="1">
      <alignment horizontal="left" vertical="top" wrapText="1"/>
    </xf>
    <xf numFmtId="0" fontId="55" fillId="0" borderId="83" xfId="0" applyFont="1" applyBorder="1" applyAlignment="1">
      <alignment horizontal="left" vertical="top" wrapText="1"/>
    </xf>
    <xf numFmtId="0" fontId="55" fillId="0" borderId="84" xfId="0" applyFont="1" applyBorder="1" applyAlignment="1">
      <alignment horizontal="left" vertical="top" wrapText="1"/>
    </xf>
    <xf numFmtId="0" fontId="55" fillId="0" borderId="67" xfId="0" applyFont="1" applyBorder="1" applyAlignment="1">
      <alignment horizontal="left" vertical="top" wrapText="1"/>
    </xf>
    <xf numFmtId="0" fontId="55" fillId="0" borderId="10" xfId="0" applyFont="1" applyBorder="1" applyAlignment="1">
      <alignment horizontal="left" vertical="top" wrapText="1"/>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2" fillId="0" borderId="9" xfId="0" applyFont="1" applyBorder="1" applyAlignment="1">
      <alignment horizontal="center" vertical="center"/>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3" xfId="0" applyFont="1" applyBorder="1" applyAlignment="1">
      <alignment horizontal="center" vertical="top" wrapText="1"/>
    </xf>
    <xf numFmtId="0" fontId="52" fillId="0" borderId="4" xfId="0" applyFont="1" applyBorder="1" applyAlignment="1">
      <alignment horizontal="center" vertical="top" wrapText="1"/>
    </xf>
    <xf numFmtId="0" fontId="52" fillId="0" borderId="9" xfId="0" applyFont="1" applyBorder="1" applyAlignment="1">
      <alignment horizontal="center" vertical="top" wrapText="1"/>
    </xf>
    <xf numFmtId="0" fontId="52" fillId="0" borderId="32" xfId="0" applyFont="1" applyBorder="1" applyAlignment="1">
      <alignment horizontal="center" vertical="top" wrapText="1"/>
    </xf>
    <xf numFmtId="0" fontId="52" fillId="0" borderId="11" xfId="0" applyFont="1" applyBorder="1" applyAlignment="1">
      <alignment horizontal="center" vertical="top" wrapText="1"/>
    </xf>
    <xf numFmtId="0" fontId="52" fillId="0" borderId="2" xfId="0" applyFont="1" applyBorder="1" applyAlignment="1">
      <alignment horizontal="center" vertical="top" wrapText="1"/>
    </xf>
    <xf numFmtId="0" fontId="52" fillId="0" borderId="26" xfId="0" applyFont="1" applyBorder="1" applyAlignment="1">
      <alignment horizontal="center" vertical="top" wrapText="1"/>
    </xf>
    <xf numFmtId="0" fontId="55" fillId="0" borderId="86" xfId="0" applyFont="1" applyBorder="1" applyAlignment="1">
      <alignment horizontal="left" vertical="top" wrapText="1"/>
    </xf>
    <xf numFmtId="0" fontId="55" fillId="0" borderId="87" xfId="0" applyFont="1" applyBorder="1" applyAlignment="1">
      <alignment horizontal="left" vertical="top" wrapText="1"/>
    </xf>
    <xf numFmtId="0" fontId="62" fillId="0" borderId="1" xfId="0" applyFont="1" applyBorder="1" applyAlignment="1">
      <alignment horizontal="center" vertical="center" wrapText="1"/>
    </xf>
    <xf numFmtId="0" fontId="63" fillId="0" borderId="1" xfId="0" applyFont="1" applyBorder="1" applyAlignment="1">
      <alignment horizontal="center" vertical="center"/>
    </xf>
    <xf numFmtId="0" fontId="62" fillId="0" borderId="2" xfId="0" applyFont="1" applyBorder="1" applyAlignment="1">
      <alignment horizontal="center" vertical="center" wrapText="1"/>
    </xf>
  </cellXfs>
  <cellStyles count="21">
    <cellStyle name="=C:\WINNT35\SYSTEM32\COMMAND.COM" xfId="17" xr:uid="{AE219663-C071-457F-83D6-1E29538AF3A7}"/>
    <cellStyle name="1Normal 2" xfId="6" xr:uid="{F3BA7FE9-3C2F-4DCF-93A9-0157FDCB59C1}"/>
    <cellStyle name="20% - Accent1" xfId="20" builtinId="30"/>
    <cellStyle name="Comma" xfId="1" builtinId="3"/>
    <cellStyle name="Comma 10" xfId="18" xr:uid="{1144A481-616F-402F-9FA8-2498BCAFE74F}"/>
    <cellStyle name="Comma 111" xfId="19" xr:uid="{17BE43C0-1716-46BD-BABE-FB6EEC613666}"/>
    <cellStyle name="Comma 2" xfId="15" xr:uid="{488AA8BB-CE4D-47A9-BF61-5A0BFFC66212}"/>
    <cellStyle name="Comma 3" xfId="10" xr:uid="{2C4F17E5-0F7C-4265-846D-25BAE980E22A}"/>
    <cellStyle name="Hyperlink" xfId="3" builtinId="8"/>
    <cellStyle name="Normal" xfId="0" builtinId="0"/>
    <cellStyle name="Normal 121 2" xfId="12" xr:uid="{6ACA5065-9FAE-49B1-82A4-A613BACE9E97}"/>
    <cellStyle name="Normal 122" xfId="4" xr:uid="{79E72CDD-8575-4149-B376-F01374513A92}"/>
    <cellStyle name="Normal 2" xfId="5" xr:uid="{99D2D690-C536-4E6F-8F84-BCCAA8434F7F}"/>
    <cellStyle name="Normal 2 2" xfId="13" xr:uid="{7C3C0CFB-3C02-4E17-AC6E-10B3192B4EC7}"/>
    <cellStyle name="Normal 4" xfId="11" xr:uid="{057D6C2C-CE9B-4653-AF57-6D65A6C6A477}"/>
    <cellStyle name="Normal_Capital &amp; RWA N" xfId="8" xr:uid="{FCF06A84-EF58-4626-932F-0F7E3F17C58B}"/>
    <cellStyle name="Normal_Capital &amp; RWA N 2" xfId="14" xr:uid="{8EEA27CE-9A7F-496C-8625-4C4081529B07}"/>
    <cellStyle name="Normal_Casestdy draft" xfId="16" xr:uid="{8FE7E95B-A2E0-458B-9CC1-3B6980248B43}"/>
    <cellStyle name="Normal_Casestdy draft 2" xfId="9" xr:uid="{5BA08F33-BB5E-4ED0-B7B1-D73A96C4081F}"/>
    <cellStyle name="Percent" xfId="2" builtinId="5"/>
    <cellStyle name="Percent 2" xfId="7" xr:uid="{AC0D3C0A-681C-4B87-8BDD-E28240EFD794}"/>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2" name="Straight Connector 1">
          <a:extLst>
            <a:ext uri="{FF2B5EF4-FFF2-40B4-BE49-F238E27FC236}">
              <a16:creationId xmlns:a16="http://schemas.microsoft.com/office/drawing/2014/main" id="{EBE7B7FD-DEFC-4438-B8E3-9FB405794161}"/>
            </a:ext>
          </a:extLst>
        </xdr:cNvPr>
        <xdr:cNvCxnSpPr/>
      </xdr:nvCxnSpPr>
      <xdr:spPr>
        <a:xfrm>
          <a:off x="552450" y="1143000"/>
          <a:ext cx="4219575"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heet"/>
      <sheetName val="Sheet1"/>
      <sheetName val="Technical"/>
      <sheetName val="Rating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kbank.g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2D7E4-3717-4765-98C5-8318F7219C46}">
  <dimension ref="A1:C24"/>
  <sheetViews>
    <sheetView workbookViewId="0">
      <pane xSplit="1" ySplit="7" topLeftCell="B8" activePane="bottomRight" state="frozen"/>
      <selection activeCell="C22" sqref="C22"/>
      <selection pane="topRight" activeCell="C22" sqref="C22"/>
      <selection pane="bottomLeft" activeCell="C22" sqref="C22"/>
      <selection pane="bottomRight" activeCell="C22" sqref="C22"/>
    </sheetView>
  </sheetViews>
  <sheetFormatPr defaultRowHeight="15" x14ac:dyDescent="0.25"/>
  <cols>
    <col min="1" max="1" width="10.28515625" style="17" customWidth="1"/>
    <col min="2" max="2" width="134.7109375" bestFit="1" customWidth="1"/>
    <col min="3" max="3" width="39.42578125" customWidth="1"/>
    <col min="7" max="7" width="25" customWidth="1"/>
  </cols>
  <sheetData>
    <row r="1" spans="1:3" ht="15.75" x14ac:dyDescent="0.3">
      <c r="A1" s="1"/>
      <c r="B1" s="2" t="s">
        <v>0</v>
      </c>
      <c r="C1" s="3"/>
    </row>
    <row r="2" spans="1:3" s="7" customFormat="1" ht="15.75" x14ac:dyDescent="0.3">
      <c r="A2" s="4">
        <v>1</v>
      </c>
      <c r="B2" s="5" t="s">
        <v>1</v>
      </c>
      <c r="C2" s="6" t="s">
        <v>760</v>
      </c>
    </row>
    <row r="3" spans="1:3" s="7" customFormat="1" ht="15.75" x14ac:dyDescent="0.3">
      <c r="A3" s="4">
        <v>2</v>
      </c>
      <c r="B3" s="8" t="s">
        <v>2</v>
      </c>
      <c r="C3" s="6" t="s">
        <v>3</v>
      </c>
    </row>
    <row r="4" spans="1:3" s="7" customFormat="1" ht="15.75" x14ac:dyDescent="0.3">
      <c r="A4" s="4">
        <v>3</v>
      </c>
      <c r="B4" s="8" t="s">
        <v>4</v>
      </c>
      <c r="C4" s="6" t="s">
        <v>774</v>
      </c>
    </row>
    <row r="5" spans="1:3" s="7" customFormat="1" ht="15.75" x14ac:dyDescent="0.3">
      <c r="A5" s="9">
        <v>4</v>
      </c>
      <c r="B5" s="10" t="s">
        <v>5</v>
      </c>
      <c r="C5" s="13" t="s">
        <v>761</v>
      </c>
    </row>
    <row r="6" spans="1:3" s="11" customFormat="1" ht="65.25" customHeight="1" x14ac:dyDescent="0.3">
      <c r="A6" s="634" t="s">
        <v>6</v>
      </c>
      <c r="B6" s="635"/>
      <c r="C6" s="635"/>
    </row>
    <row r="7" spans="1:3" x14ac:dyDescent="0.25">
      <c r="A7" s="12" t="s">
        <v>7</v>
      </c>
      <c r="B7" s="2" t="s">
        <v>8</v>
      </c>
    </row>
    <row r="8" spans="1:3" x14ac:dyDescent="0.25">
      <c r="A8" s="1">
        <v>1</v>
      </c>
      <c r="B8" s="13" t="s">
        <v>9</v>
      </c>
    </row>
    <row r="9" spans="1:3" x14ac:dyDescent="0.25">
      <c r="A9" s="1">
        <v>2</v>
      </c>
      <c r="B9" s="13" t="s">
        <v>10</v>
      </c>
    </row>
    <row r="10" spans="1:3" x14ac:dyDescent="0.25">
      <c r="A10" s="1">
        <v>3</v>
      </c>
      <c r="B10" s="13" t="s">
        <v>11</v>
      </c>
    </row>
    <row r="11" spans="1:3" x14ac:dyDescent="0.25">
      <c r="A11" s="1">
        <v>4</v>
      </c>
      <c r="B11" s="13" t="s">
        <v>12</v>
      </c>
    </row>
    <row r="12" spans="1:3" x14ac:dyDescent="0.25">
      <c r="A12" s="1">
        <v>5</v>
      </c>
      <c r="B12" s="13" t="s">
        <v>13</v>
      </c>
    </row>
    <row r="13" spans="1:3" x14ac:dyDescent="0.25">
      <c r="A13" s="1">
        <v>6</v>
      </c>
      <c r="B13" s="14" t="s">
        <v>14</v>
      </c>
    </row>
    <row r="14" spans="1:3" x14ac:dyDescent="0.25">
      <c r="A14" s="1">
        <v>7</v>
      </c>
      <c r="B14" s="13" t="s">
        <v>15</v>
      </c>
    </row>
    <row r="15" spans="1:3" x14ac:dyDescent="0.25">
      <c r="A15" s="1">
        <v>8</v>
      </c>
      <c r="B15" s="13" t="s">
        <v>16</v>
      </c>
    </row>
    <row r="16" spans="1:3" x14ac:dyDescent="0.25">
      <c r="A16" s="1">
        <v>9</v>
      </c>
      <c r="B16" s="13" t="s">
        <v>17</v>
      </c>
    </row>
    <row r="17" spans="1:2" x14ac:dyDescent="0.25">
      <c r="A17" s="15" t="s">
        <v>18</v>
      </c>
      <c r="B17" s="13" t="s">
        <v>19</v>
      </c>
    </row>
    <row r="18" spans="1:2" x14ac:dyDescent="0.25">
      <c r="A18" s="1">
        <v>10</v>
      </c>
      <c r="B18" s="13" t="s">
        <v>20</v>
      </c>
    </row>
    <row r="19" spans="1:2" x14ac:dyDescent="0.25">
      <c r="A19" s="1">
        <v>11</v>
      </c>
      <c r="B19" s="14" t="s">
        <v>21</v>
      </c>
    </row>
    <row r="20" spans="1:2" x14ac:dyDescent="0.25">
      <c r="A20" s="1">
        <v>12</v>
      </c>
      <c r="B20" s="14" t="s">
        <v>22</v>
      </c>
    </row>
    <row r="21" spans="1:2" x14ac:dyDescent="0.25">
      <c r="A21" s="1">
        <v>13</v>
      </c>
      <c r="B21" s="16" t="s">
        <v>23</v>
      </c>
    </row>
    <row r="22" spans="1:2" x14ac:dyDescent="0.25">
      <c r="A22" s="1">
        <v>14</v>
      </c>
      <c r="B22" s="13" t="s">
        <v>24</v>
      </c>
    </row>
    <row r="23" spans="1:2" x14ac:dyDescent="0.25">
      <c r="A23" s="1">
        <v>15</v>
      </c>
      <c r="B23" s="14" t="s">
        <v>25</v>
      </c>
    </row>
    <row r="24" spans="1:2" x14ac:dyDescent="0.25">
      <c r="A24" s="1">
        <v>15.1</v>
      </c>
      <c r="B24" s="13" t="s">
        <v>26</v>
      </c>
    </row>
  </sheetData>
  <mergeCells count="1">
    <mergeCell ref="A6:C6"/>
  </mergeCells>
  <hyperlinks>
    <hyperlink ref="B8" location="'1. key ratios'!A1" display="ცხრილი 1: ძირითადი მაჩვენებლები" xr:uid="{AFEADB48-4187-4F17-B83C-BAA2FD32393C}"/>
    <hyperlink ref="B9" location="'2. RC'!A1" display="ცხრილი 2: საბალანსო უწყისი" xr:uid="{C7A419BE-15B0-417F-8986-CBB350C3B7D9}"/>
    <hyperlink ref="B10" location="'3. PL'!A1" display="ცხრილი 3: მოგება-ზარალის ანგარიშგება" xr:uid="{AD0A0DE1-6650-49FE-98F0-77DFD03AD433}"/>
    <hyperlink ref="B11" location="'4. Off-Balance'!A1" display="ბალანსგარეშე ანგარიშების უწყისი " xr:uid="{09B27BF7-FB02-4E30-90E6-53BC27151A01}"/>
    <hyperlink ref="B12" location="'5. RWA'!A1" display="ცხრილი 5: რისკის მიხედვით შეწონილი რისკის პოზიციები" xr:uid="{913570CC-ECC6-404A-AC78-505BA35AD17B}"/>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2AAF2DD5-9811-4701-B297-2DCEE3447E44}"/>
    <hyperlink ref="B13" location="'6. Administrators-shareholders'!A1" display="ინფორმაცია ბანკის სამეთვალყურეო საბჭოს, დირექტორატის და აქციონერთა შესახებ" xr:uid="{8FFAE03E-2382-45D3-B60C-7D43CF0C701C}"/>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822E9D18-8BDA-4306-A0C1-93B3772C2C92}"/>
    <hyperlink ref="B16" location="'9. Capital'!A1" display="ცხრილი 9: საზედამხედველო კაპიტალი" xr:uid="{DD8F12FF-EEB1-4842-A4E0-ECECF59B0605}"/>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00EF5FB4-C9E6-4540-890F-E8277B1E3BB4}"/>
    <hyperlink ref="B20" location="'12. CRM'!A1" display="საკრედიტო რისკის მიტიგაცია" xr:uid="{AAA1EDB9-F9E1-4AED-841C-596B00C60205}"/>
    <hyperlink ref="B19" location="'11. CRWA'!A1" display="საკრედიტო რისკის მიხედვით შეწონილი რისკის პოზიციები" xr:uid="{D3AF5681-1CC0-45D7-A943-DC6DB3C071EB}"/>
    <hyperlink ref="B21" location="'13. CRME'!A1" display="სტანდარტიზებული მიდგომა - საკრედიტო რისკი საკრედიტო რისკის მიტიგაციის ეფექტი" xr:uid="{711FDA04-0F8F-4994-954C-E677450B11C1}"/>
    <hyperlink ref="B23" location="'15. CCR'!A1" display="კონტრაგენტთან დაკავშირებული საკრედიტო რისკის მიხედვით შეწონილი რისკის პოზიციები" xr:uid="{247E92DD-EF25-4735-AD88-7BDF1294299C}"/>
    <hyperlink ref="B22" location="'14. LCR'!A1" display="ლიკვიდობის გადაფარვის კოეფიციენტი" xr:uid="{F63D79FE-EB6A-4CBB-9ED1-D43285C7F570}"/>
    <hyperlink ref="B17" location="'9.1. Capital Requirements'!A1" display="კაპიტალის ადეკვატურობის მოთხოვნები" xr:uid="{14B81FF1-24DD-43FA-AE78-DFA6B1118087}"/>
    <hyperlink ref="B24" location="'15.1. LR'!A1" display="ლევერიჯის კოეფიციენტი" xr:uid="{37135C1B-6543-499C-9D34-688EE97B4DC4}"/>
    <hyperlink ref="C5" r:id="rId1" xr:uid="{5F17F710-7810-41FE-81B1-D4ACBEE30DE2}"/>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CB1DB-635D-4BE1-BF84-0BADF5EE8D80}">
  <dimension ref="A1:F56"/>
  <sheetViews>
    <sheetView zoomScale="115" zoomScaleNormal="115" workbookViewId="0">
      <pane xSplit="1" ySplit="5" topLeftCell="B17" activePane="bottomRight" state="frozen"/>
      <selection activeCell="C22" sqref="C22"/>
      <selection pane="topRight" activeCell="C22" sqref="C22"/>
      <selection pane="bottomLeft" activeCell="C22" sqref="C22"/>
      <selection pane="bottomRight" activeCell="C28" activeCellId="1" sqref="C43 C28"/>
    </sheetView>
  </sheetViews>
  <sheetFormatPr defaultRowHeight="15" x14ac:dyDescent="0.25"/>
  <cols>
    <col min="1" max="1" width="9.5703125" style="17" bestFit="1" customWidth="1"/>
    <col min="2" max="2" width="112.7109375" style="17" customWidth="1"/>
    <col min="3" max="3" width="18.42578125" style="17" customWidth="1"/>
  </cols>
  <sheetData>
    <row r="1" spans="1:6" ht="15.75" x14ac:dyDescent="0.3">
      <c r="A1" s="18" t="s">
        <v>27</v>
      </c>
      <c r="B1" s="137" t="str">
        <f>'8. LI2'!B1</f>
        <v>სს სილქ ბანკი</v>
      </c>
      <c r="D1" s="17"/>
      <c r="E1" s="17"/>
      <c r="F1" s="17"/>
    </row>
    <row r="2" spans="1:6" s="18" customFormat="1" ht="15.75" customHeight="1" x14ac:dyDescent="0.3">
      <c r="A2" s="18" t="s">
        <v>28</v>
      </c>
      <c r="B2" s="180">
        <f>'8. LI2'!B2</f>
        <v>44926</v>
      </c>
    </row>
    <row r="3" spans="1:6" s="18" customFormat="1" ht="15.75" customHeight="1" x14ac:dyDescent="0.3"/>
    <row r="4" spans="1:6" ht="15.75" thickBot="1" x14ac:dyDescent="0.3">
      <c r="A4" s="17" t="s">
        <v>297</v>
      </c>
      <c r="B4" s="228" t="s">
        <v>17</v>
      </c>
    </row>
    <row r="5" spans="1:6" x14ac:dyDescent="0.25">
      <c r="A5" s="229" t="s">
        <v>30</v>
      </c>
      <c r="B5" s="230"/>
      <c r="C5" s="231" t="s">
        <v>78</v>
      </c>
    </row>
    <row r="6" spans="1:6" x14ac:dyDescent="0.25">
      <c r="A6" s="232">
        <v>1</v>
      </c>
      <c r="B6" s="233" t="s">
        <v>298</v>
      </c>
      <c r="C6" s="234">
        <f>SUM(C7:C11)</f>
        <v>52750521.120000005</v>
      </c>
    </row>
    <row r="7" spans="1:6" x14ac:dyDescent="0.25">
      <c r="A7" s="232">
        <v>2</v>
      </c>
      <c r="B7" s="235" t="s">
        <v>299</v>
      </c>
      <c r="C7" s="236">
        <f>'2. RC'!E33</f>
        <v>62946400</v>
      </c>
    </row>
    <row r="8" spans="1:6" x14ac:dyDescent="0.25">
      <c r="A8" s="232">
        <v>3</v>
      </c>
      <c r="B8" s="237" t="s">
        <v>300</v>
      </c>
      <c r="C8" s="236"/>
    </row>
    <row r="9" spans="1:6" x14ac:dyDescent="0.25">
      <c r="A9" s="232">
        <v>4</v>
      </c>
      <c r="B9" s="237" t="s">
        <v>301</v>
      </c>
      <c r="C9" s="236"/>
    </row>
    <row r="10" spans="1:6" x14ac:dyDescent="0.25">
      <c r="A10" s="232">
        <v>5</v>
      </c>
      <c r="B10" s="237" t="s">
        <v>302</v>
      </c>
      <c r="C10" s="236">
        <f>'2. RC'!E39</f>
        <v>3961327.54</v>
      </c>
    </row>
    <row r="11" spans="1:6" x14ac:dyDescent="0.25">
      <c r="A11" s="232">
        <v>6</v>
      </c>
      <c r="B11" s="238" t="s">
        <v>303</v>
      </c>
      <c r="C11" s="236">
        <f>'2. RC'!E38</f>
        <v>-14157206.419999998</v>
      </c>
    </row>
    <row r="12" spans="1:6" s="215" customFormat="1" x14ac:dyDescent="0.25">
      <c r="A12" s="232">
        <v>7</v>
      </c>
      <c r="B12" s="233" t="s">
        <v>304</v>
      </c>
      <c r="C12" s="239">
        <f>SUM(C13:C27)</f>
        <v>4239336.58</v>
      </c>
    </row>
    <row r="13" spans="1:6" s="215" customFormat="1" x14ac:dyDescent="0.25">
      <c r="A13" s="232">
        <v>8</v>
      </c>
      <c r="B13" s="240" t="s">
        <v>305</v>
      </c>
      <c r="C13" s="241">
        <f>C10</f>
        <v>3961327.54</v>
      </c>
    </row>
    <row r="14" spans="1:6" s="215" customFormat="1" ht="25.5" x14ac:dyDescent="0.25">
      <c r="A14" s="232">
        <v>9</v>
      </c>
      <c r="B14" s="242" t="s">
        <v>306</v>
      </c>
      <c r="C14" s="241"/>
    </row>
    <row r="15" spans="1:6" s="215" customFormat="1" x14ac:dyDescent="0.25">
      <c r="A15" s="232">
        <v>10</v>
      </c>
      <c r="B15" s="243" t="s">
        <v>307</v>
      </c>
      <c r="C15" s="241">
        <f>'7. LI1'!D19</f>
        <v>278009.04000000004</v>
      </c>
    </row>
    <row r="16" spans="1:6" s="215" customFormat="1" x14ac:dyDescent="0.25">
      <c r="A16" s="232">
        <v>11</v>
      </c>
      <c r="B16" s="244" t="s">
        <v>308</v>
      </c>
      <c r="C16" s="241"/>
    </row>
    <row r="17" spans="1:3" s="215" customFormat="1" x14ac:dyDescent="0.25">
      <c r="A17" s="232">
        <v>12</v>
      </c>
      <c r="B17" s="243" t="s">
        <v>309</v>
      </c>
      <c r="C17" s="241"/>
    </row>
    <row r="18" spans="1:3" s="215" customFormat="1" x14ac:dyDescent="0.25">
      <c r="A18" s="232">
        <v>13</v>
      </c>
      <c r="B18" s="243" t="s">
        <v>310</v>
      </c>
      <c r="C18" s="241"/>
    </row>
    <row r="19" spans="1:3" s="215" customFormat="1" x14ac:dyDescent="0.25">
      <c r="A19" s="232">
        <v>14</v>
      </c>
      <c r="B19" s="243" t="s">
        <v>311</v>
      </c>
      <c r="C19" s="241"/>
    </row>
    <row r="20" spans="1:3" s="215" customFormat="1" ht="25.5" x14ac:dyDescent="0.25">
      <c r="A20" s="232">
        <v>15</v>
      </c>
      <c r="B20" s="243" t="s">
        <v>312</v>
      </c>
      <c r="C20" s="241"/>
    </row>
    <row r="21" spans="1:3" s="215" customFormat="1" ht="25.5" x14ac:dyDescent="0.25">
      <c r="A21" s="232">
        <v>16</v>
      </c>
      <c r="B21" s="242" t="s">
        <v>313</v>
      </c>
      <c r="C21" s="241"/>
    </row>
    <row r="22" spans="1:3" s="215" customFormat="1" x14ac:dyDescent="0.25">
      <c r="A22" s="232">
        <v>17</v>
      </c>
      <c r="B22" s="245" t="s">
        <v>314</v>
      </c>
      <c r="C22" s="241"/>
    </row>
    <row r="23" spans="1:3" s="215" customFormat="1" ht="25.5" x14ac:dyDescent="0.25">
      <c r="A23" s="232">
        <v>18</v>
      </c>
      <c r="B23" s="242" t="s">
        <v>315</v>
      </c>
      <c r="C23" s="241"/>
    </row>
    <row r="24" spans="1:3" s="215" customFormat="1" ht="25.5" x14ac:dyDescent="0.25">
      <c r="A24" s="232">
        <v>19</v>
      </c>
      <c r="B24" s="242" t="s">
        <v>316</v>
      </c>
      <c r="C24" s="241"/>
    </row>
    <row r="25" spans="1:3" s="215" customFormat="1" ht="25.5" x14ac:dyDescent="0.25">
      <c r="A25" s="232">
        <v>20</v>
      </c>
      <c r="B25" s="244" t="s">
        <v>317</v>
      </c>
      <c r="C25" s="241"/>
    </row>
    <row r="26" spans="1:3" s="215" customFormat="1" ht="25.5" x14ac:dyDescent="0.25">
      <c r="A26" s="232">
        <v>21</v>
      </c>
      <c r="B26" s="244" t="s">
        <v>318</v>
      </c>
      <c r="C26" s="241"/>
    </row>
    <row r="27" spans="1:3" s="215" customFormat="1" ht="25.5" x14ac:dyDescent="0.25">
      <c r="A27" s="232">
        <v>22</v>
      </c>
      <c r="B27" s="244" t="s">
        <v>319</v>
      </c>
      <c r="C27" s="241"/>
    </row>
    <row r="28" spans="1:3" s="215" customFormat="1" x14ac:dyDescent="0.25">
      <c r="A28" s="232">
        <v>23</v>
      </c>
      <c r="B28" s="246" t="s">
        <v>37</v>
      </c>
      <c r="C28" s="239">
        <f>C6-C12</f>
        <v>48511184.540000007</v>
      </c>
    </row>
    <row r="29" spans="1:3" s="215" customFormat="1" x14ac:dyDescent="0.25">
      <c r="A29" s="247"/>
      <c r="B29" s="248"/>
      <c r="C29" s="241"/>
    </row>
    <row r="30" spans="1:3" s="215" customFormat="1" x14ac:dyDescent="0.25">
      <c r="A30" s="247">
        <v>24</v>
      </c>
      <c r="B30" s="246" t="s">
        <v>320</v>
      </c>
      <c r="C30" s="239">
        <f>C31+C34</f>
        <v>0</v>
      </c>
    </row>
    <row r="31" spans="1:3" s="215" customFormat="1" x14ac:dyDescent="0.25">
      <c r="A31" s="247">
        <v>25</v>
      </c>
      <c r="B31" s="237" t="s">
        <v>321</v>
      </c>
      <c r="C31" s="241">
        <f>C32+C33</f>
        <v>0</v>
      </c>
    </row>
    <row r="32" spans="1:3" s="215" customFormat="1" x14ac:dyDescent="0.25">
      <c r="A32" s="247">
        <v>26</v>
      </c>
      <c r="B32" s="249" t="s">
        <v>322</v>
      </c>
      <c r="C32" s="241"/>
    </row>
    <row r="33" spans="1:3" s="215" customFormat="1" x14ac:dyDescent="0.25">
      <c r="A33" s="247">
        <v>27</v>
      </c>
      <c r="B33" s="249" t="s">
        <v>323</v>
      </c>
      <c r="C33" s="241"/>
    </row>
    <row r="34" spans="1:3" s="215" customFormat="1" x14ac:dyDescent="0.25">
      <c r="A34" s="247">
        <v>28</v>
      </c>
      <c r="B34" s="237" t="s">
        <v>324</v>
      </c>
      <c r="C34" s="241"/>
    </row>
    <row r="35" spans="1:3" s="215" customFormat="1" x14ac:dyDescent="0.25">
      <c r="A35" s="247">
        <v>29</v>
      </c>
      <c r="B35" s="246" t="s">
        <v>325</v>
      </c>
      <c r="C35" s="239">
        <f>SUM(C36:C40)</f>
        <v>0</v>
      </c>
    </row>
    <row r="36" spans="1:3" s="215" customFormat="1" x14ac:dyDescent="0.25">
      <c r="A36" s="247">
        <v>30</v>
      </c>
      <c r="B36" s="242" t="s">
        <v>326</v>
      </c>
      <c r="C36" s="241"/>
    </row>
    <row r="37" spans="1:3" s="215" customFormat="1" x14ac:dyDescent="0.25">
      <c r="A37" s="247">
        <v>31</v>
      </c>
      <c r="B37" s="243" t="s">
        <v>327</v>
      </c>
      <c r="C37" s="241"/>
    </row>
    <row r="38" spans="1:3" s="215" customFormat="1" ht="25.5" x14ac:dyDescent="0.25">
      <c r="A38" s="247">
        <v>32</v>
      </c>
      <c r="B38" s="242" t="s">
        <v>328</v>
      </c>
      <c r="C38" s="241"/>
    </row>
    <row r="39" spans="1:3" s="215" customFormat="1" ht="25.5" x14ac:dyDescent="0.25">
      <c r="A39" s="247">
        <v>33</v>
      </c>
      <c r="B39" s="242" t="s">
        <v>316</v>
      </c>
      <c r="C39" s="241"/>
    </row>
    <row r="40" spans="1:3" s="215" customFormat="1" ht="25.5" x14ac:dyDescent="0.25">
      <c r="A40" s="247">
        <v>34</v>
      </c>
      <c r="B40" s="244" t="s">
        <v>329</v>
      </c>
      <c r="C40" s="241"/>
    </row>
    <row r="41" spans="1:3" s="215" customFormat="1" x14ac:dyDescent="0.25">
      <c r="A41" s="247">
        <v>35</v>
      </c>
      <c r="B41" s="246" t="s">
        <v>330</v>
      </c>
      <c r="C41" s="239">
        <f>C30-C35</f>
        <v>0</v>
      </c>
    </row>
    <row r="42" spans="1:3" s="215" customFormat="1" x14ac:dyDescent="0.25">
      <c r="A42" s="247"/>
      <c r="B42" s="248"/>
      <c r="C42" s="241"/>
    </row>
    <row r="43" spans="1:3" s="215" customFormat="1" x14ac:dyDescent="0.25">
      <c r="A43" s="247">
        <v>36</v>
      </c>
      <c r="B43" s="250" t="s">
        <v>331</v>
      </c>
      <c r="C43" s="239">
        <f>SUM(C44:C46)</f>
        <v>3295149.61</v>
      </c>
    </row>
    <row r="44" spans="1:3" s="215" customFormat="1" x14ac:dyDescent="0.25">
      <c r="A44" s="247">
        <v>37</v>
      </c>
      <c r="B44" s="237" t="s">
        <v>332</v>
      </c>
      <c r="C44" s="241">
        <f>'2. RC'!C30</f>
        <v>2875000</v>
      </c>
    </row>
    <row r="45" spans="1:3" s="215" customFormat="1" x14ac:dyDescent="0.25">
      <c r="A45" s="247">
        <v>38</v>
      </c>
      <c r="B45" s="237" t="s">
        <v>333</v>
      </c>
      <c r="C45" s="241"/>
    </row>
    <row r="46" spans="1:3" s="215" customFormat="1" x14ac:dyDescent="0.25">
      <c r="A46" s="247">
        <v>39</v>
      </c>
      <c r="B46" s="237" t="s">
        <v>334</v>
      </c>
      <c r="C46" s="241">
        <v>420149.61</v>
      </c>
    </row>
    <row r="47" spans="1:3" s="215" customFormat="1" x14ac:dyDescent="0.25">
      <c r="A47" s="247">
        <v>40</v>
      </c>
      <c r="B47" s="250" t="s">
        <v>335</v>
      </c>
      <c r="C47" s="239">
        <f>SUM(C48:C51)</f>
        <v>0</v>
      </c>
    </row>
    <row r="48" spans="1:3" s="215" customFormat="1" x14ac:dyDescent="0.25">
      <c r="A48" s="247">
        <v>41</v>
      </c>
      <c r="B48" s="242" t="s">
        <v>336</v>
      </c>
      <c r="C48" s="241"/>
    </row>
    <row r="49" spans="1:3" s="215" customFormat="1" x14ac:dyDescent="0.25">
      <c r="A49" s="247">
        <v>42</v>
      </c>
      <c r="B49" s="243" t="s">
        <v>337</v>
      </c>
      <c r="C49" s="241"/>
    </row>
    <row r="50" spans="1:3" s="215" customFormat="1" ht="25.5" x14ac:dyDescent="0.25">
      <c r="A50" s="247">
        <v>43</v>
      </c>
      <c r="B50" s="242" t="s">
        <v>338</v>
      </c>
      <c r="C50" s="241"/>
    </row>
    <row r="51" spans="1:3" s="215" customFormat="1" ht="25.5" x14ac:dyDescent="0.25">
      <c r="A51" s="247">
        <v>44</v>
      </c>
      <c r="B51" s="242" t="s">
        <v>316</v>
      </c>
      <c r="C51" s="241"/>
    </row>
    <row r="52" spans="1:3" s="215" customFormat="1" ht="15.75" thickBot="1" x14ac:dyDescent="0.3">
      <c r="A52" s="251">
        <v>45</v>
      </c>
      <c r="B52" s="252" t="s">
        <v>339</v>
      </c>
      <c r="C52" s="253">
        <f>C43-C47</f>
        <v>3295149.61</v>
      </c>
    </row>
    <row r="54" spans="1:3" x14ac:dyDescent="0.25">
      <c r="C54" s="85"/>
    </row>
    <row r="55" spans="1:3" x14ac:dyDescent="0.25">
      <c r="B55" s="17" t="s">
        <v>340</v>
      </c>
    </row>
    <row r="56" spans="1:3" s="50" customFormat="1" x14ac:dyDescent="0.25">
      <c r="A56" s="224"/>
      <c r="B56" s="224"/>
      <c r="C56" s="254"/>
    </row>
  </sheetData>
  <dataValidations count="1">
    <dataValidation operator="lessThanOrEqual" allowBlank="1" showInputMessage="1" showErrorMessage="1" errorTitle="Should be negative number" error="Should be whole negative number or 0" sqref="C13:C52" xr:uid="{515D4B93-6A83-49F4-B376-15656361AF52}"/>
  </dataValidations>
  <pageMargins left="0.7" right="0.7" top="0.75" bottom="0.75" header="0.3" footer="0.3"/>
  <pageSetup paperSize="0" orientation="portrait" horizontalDpi="0" verticalDpi="0"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004A-37AD-4B40-94C5-565E5F4747AF}">
  <dimension ref="A1:D21"/>
  <sheetViews>
    <sheetView zoomScale="130" zoomScaleNormal="130" workbookViewId="0">
      <selection activeCell="F24" sqref="F24"/>
    </sheetView>
  </sheetViews>
  <sheetFormatPr defaultColWidth="9.140625" defaultRowHeight="12.75" x14ac:dyDescent="0.2"/>
  <cols>
    <col min="1" max="1" width="10.85546875" style="17" bestFit="1" customWidth="1"/>
    <col min="2" max="2" width="59" style="17" customWidth="1"/>
    <col min="3" max="3" width="16.7109375" style="17" bestFit="1" customWidth="1"/>
    <col min="4" max="4" width="22.140625" style="17" customWidth="1"/>
    <col min="5" max="16384" width="9.140625" style="17"/>
  </cols>
  <sheetData>
    <row r="1" spans="1:4" ht="15" x14ac:dyDescent="0.3">
      <c r="A1" s="18" t="s">
        <v>27</v>
      </c>
      <c r="B1" s="137" t="str">
        <f>'9. Capital'!B1</f>
        <v>სს სილქ ბანკი</v>
      </c>
    </row>
    <row r="2" spans="1:4" s="18" customFormat="1" ht="15.75" customHeight="1" x14ac:dyDescent="0.3">
      <c r="A2" s="18" t="s">
        <v>28</v>
      </c>
      <c r="B2" s="180">
        <f>'9. Capital'!B2</f>
        <v>44926</v>
      </c>
    </row>
    <row r="3" spans="1:4" s="18" customFormat="1" ht="15.75" customHeight="1" x14ac:dyDescent="0.3"/>
    <row r="4" spans="1:4" ht="13.5" thickBot="1" x14ac:dyDescent="0.25">
      <c r="A4" s="17" t="s">
        <v>341</v>
      </c>
      <c r="B4" s="255" t="s">
        <v>19</v>
      </c>
    </row>
    <row r="5" spans="1:4" s="226" customFormat="1" x14ac:dyDescent="0.25">
      <c r="A5" s="654" t="s">
        <v>342</v>
      </c>
      <c r="B5" s="655"/>
      <c r="C5" s="256" t="s">
        <v>343</v>
      </c>
      <c r="D5" s="257" t="s">
        <v>344</v>
      </c>
    </row>
    <row r="6" spans="1:4" s="261" customFormat="1" x14ac:dyDescent="0.25">
      <c r="A6" s="258">
        <v>1</v>
      </c>
      <c r="B6" s="259" t="s">
        <v>345</v>
      </c>
      <c r="C6" s="259"/>
      <c r="D6" s="260"/>
    </row>
    <row r="7" spans="1:4" s="261" customFormat="1" x14ac:dyDescent="0.25">
      <c r="A7" s="262" t="s">
        <v>346</v>
      </c>
      <c r="B7" s="263" t="s">
        <v>347</v>
      </c>
      <c r="C7" s="264">
        <v>4.4999999999999998E-2</v>
      </c>
      <c r="D7" s="265">
        <v>2575807.7869298025</v>
      </c>
    </row>
    <row r="8" spans="1:4" s="261" customFormat="1" x14ac:dyDescent="0.25">
      <c r="A8" s="262" t="s">
        <v>348</v>
      </c>
      <c r="B8" s="263" t="s">
        <v>349</v>
      </c>
      <c r="C8" s="264">
        <v>0.06</v>
      </c>
      <c r="D8" s="265">
        <v>3434410.38257307</v>
      </c>
    </row>
    <row r="9" spans="1:4" s="261" customFormat="1" x14ac:dyDescent="0.25">
      <c r="A9" s="262" t="s">
        <v>350</v>
      </c>
      <c r="B9" s="263" t="s">
        <v>351</v>
      </c>
      <c r="C9" s="264">
        <v>0.08</v>
      </c>
      <c r="D9" s="265">
        <v>4579213.8434307603</v>
      </c>
    </row>
    <row r="10" spans="1:4" s="261" customFormat="1" x14ac:dyDescent="0.25">
      <c r="A10" s="258" t="s">
        <v>352</v>
      </c>
      <c r="B10" s="259" t="s">
        <v>353</v>
      </c>
      <c r="C10" s="266"/>
      <c r="D10" s="267"/>
    </row>
    <row r="11" spans="1:4" s="272" customFormat="1" x14ac:dyDescent="0.25">
      <c r="A11" s="268" t="s">
        <v>354</v>
      </c>
      <c r="B11" s="269" t="s">
        <v>355</v>
      </c>
      <c r="C11" s="270">
        <v>0</v>
      </c>
      <c r="D11" s="271">
        <v>0</v>
      </c>
    </row>
    <row r="12" spans="1:4" s="272" customFormat="1" x14ac:dyDescent="0.25">
      <c r="A12" s="268" t="s">
        <v>356</v>
      </c>
      <c r="B12" s="269" t="s">
        <v>357</v>
      </c>
      <c r="C12" s="270">
        <v>0</v>
      </c>
      <c r="D12" s="271">
        <v>0</v>
      </c>
    </row>
    <row r="13" spans="1:4" s="272" customFormat="1" x14ac:dyDescent="0.25">
      <c r="A13" s="268" t="s">
        <v>358</v>
      </c>
      <c r="B13" s="269" t="s">
        <v>359</v>
      </c>
      <c r="C13" s="270">
        <v>0</v>
      </c>
      <c r="D13" s="271">
        <v>0</v>
      </c>
    </row>
    <row r="14" spans="1:4" s="261" customFormat="1" x14ac:dyDescent="0.25">
      <c r="A14" s="258" t="s">
        <v>360</v>
      </c>
      <c r="B14" s="259" t="s">
        <v>361</v>
      </c>
      <c r="C14" s="273"/>
      <c r="D14" s="267"/>
    </row>
    <row r="15" spans="1:4" s="261" customFormat="1" x14ac:dyDescent="0.25">
      <c r="A15" s="274" t="s">
        <v>362</v>
      </c>
      <c r="B15" s="269" t="s">
        <v>363</v>
      </c>
      <c r="C15" s="270">
        <v>6.7429793865325216E-2</v>
      </c>
      <c r="D15" s="271">
        <v>3859693.0690972474</v>
      </c>
    </row>
    <row r="16" spans="1:4" s="261" customFormat="1" x14ac:dyDescent="0.25">
      <c r="A16" s="274" t="s">
        <v>364</v>
      </c>
      <c r="B16" s="269" t="s">
        <v>365</v>
      </c>
      <c r="C16" s="270">
        <v>8.9915116418225444E-2</v>
      </c>
      <c r="D16" s="271">
        <v>5146756.8229503296</v>
      </c>
    </row>
    <row r="17" spans="1:4" s="261" customFormat="1" x14ac:dyDescent="0.25">
      <c r="A17" s="274" t="s">
        <v>366</v>
      </c>
      <c r="B17" s="269" t="s">
        <v>367</v>
      </c>
      <c r="C17" s="270">
        <v>0.1492041825293226</v>
      </c>
      <c r="D17" s="271">
        <v>8540473.2267005499</v>
      </c>
    </row>
    <row r="18" spans="1:4" s="226" customFormat="1" x14ac:dyDescent="0.25">
      <c r="A18" s="656" t="s">
        <v>368</v>
      </c>
      <c r="B18" s="657"/>
      <c r="C18" s="275" t="s">
        <v>343</v>
      </c>
      <c r="D18" s="276" t="s">
        <v>344</v>
      </c>
    </row>
    <row r="19" spans="1:4" s="261" customFormat="1" x14ac:dyDescent="0.25">
      <c r="A19" s="277">
        <v>4</v>
      </c>
      <c r="B19" s="269" t="s">
        <v>37</v>
      </c>
      <c r="C19" s="270">
        <v>0.11242979386532521</v>
      </c>
      <c r="D19" s="265">
        <v>6435500.856027049</v>
      </c>
    </row>
    <row r="20" spans="1:4" s="261" customFormat="1" x14ac:dyDescent="0.25">
      <c r="A20" s="277">
        <v>5</v>
      </c>
      <c r="B20" s="269" t="s">
        <v>38</v>
      </c>
      <c r="C20" s="270">
        <v>0.14991511641822544</v>
      </c>
      <c r="D20" s="265">
        <v>8581167.2055233996</v>
      </c>
    </row>
    <row r="21" spans="1:4" s="261" customFormat="1" ht="13.5" thickBot="1" x14ac:dyDescent="0.3">
      <c r="A21" s="278" t="s">
        <v>369</v>
      </c>
      <c r="B21" s="279" t="s">
        <v>17</v>
      </c>
      <c r="C21" s="280">
        <v>0.22920418252932262</v>
      </c>
      <c r="D21" s="281">
        <v>13119687.070131311</v>
      </c>
    </row>
  </sheetData>
  <mergeCells count="2">
    <mergeCell ref="A5:B5"/>
    <mergeCell ref="A18:B1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EE33F-68EB-4E7C-B53A-137C01DF8153}">
  <dimension ref="A1:F49"/>
  <sheetViews>
    <sheetView zoomScale="80" zoomScaleNormal="80" workbookViewId="0">
      <pane xSplit="1" ySplit="5" topLeftCell="B20" activePane="bottomRight" state="frozen"/>
      <selection activeCell="C22" sqref="C22"/>
      <selection pane="topRight" activeCell="C22" sqref="C22"/>
      <selection pane="bottomLeft" activeCell="C22" sqref="C22"/>
      <selection pane="bottomRight" activeCell="F40" sqref="F40"/>
    </sheetView>
  </sheetViews>
  <sheetFormatPr defaultRowHeight="15.75" x14ac:dyDescent="0.3"/>
  <cols>
    <col min="1" max="1" width="10.7109375" style="282" customWidth="1"/>
    <col min="2" max="2" width="79" style="282" customWidth="1"/>
    <col min="3" max="3" width="42.42578125" style="282" customWidth="1"/>
    <col min="4" max="4" width="32.28515625" style="282" customWidth="1"/>
    <col min="5" max="5" width="30.42578125" customWidth="1"/>
  </cols>
  <sheetData>
    <row r="1" spans="1:6" x14ac:dyDescent="0.3">
      <c r="A1" s="18" t="s">
        <v>27</v>
      </c>
      <c r="B1" s="88" t="str">
        <f>'9.1. Capital Requirements'!B1</f>
        <v>სს სილქ ბანკი</v>
      </c>
      <c r="E1" s="17"/>
      <c r="F1" s="17"/>
    </row>
    <row r="2" spans="1:6" s="18" customFormat="1" ht="15.75" customHeight="1" x14ac:dyDescent="0.3">
      <c r="A2" s="18" t="s">
        <v>28</v>
      </c>
      <c r="B2" s="21">
        <f>'9. Capital'!B2</f>
        <v>44926</v>
      </c>
    </row>
    <row r="3" spans="1:6" s="18" customFormat="1" ht="15.75" customHeight="1" x14ac:dyDescent="0.3">
      <c r="A3" s="283"/>
    </row>
    <row r="4" spans="1:6" s="18" customFormat="1" ht="15.75" customHeight="1" thickBot="1" x14ac:dyDescent="0.35">
      <c r="A4" s="18" t="s">
        <v>370</v>
      </c>
      <c r="B4" s="284" t="s">
        <v>20</v>
      </c>
      <c r="D4" s="285" t="s">
        <v>74</v>
      </c>
    </row>
    <row r="5" spans="1:6" ht="60" customHeight="1" x14ac:dyDescent="0.25">
      <c r="A5" s="286" t="s">
        <v>30</v>
      </c>
      <c r="B5" s="287" t="s">
        <v>278</v>
      </c>
      <c r="C5" s="288" t="s">
        <v>371</v>
      </c>
      <c r="D5" s="289" t="s">
        <v>372</v>
      </c>
    </row>
    <row r="6" spans="1:6" x14ac:dyDescent="0.3">
      <c r="A6" s="290">
        <v>1</v>
      </c>
      <c r="B6" s="291" t="s">
        <v>81</v>
      </c>
      <c r="C6" s="292">
        <v>1857441.77</v>
      </c>
      <c r="D6" s="293"/>
      <c r="E6" s="294"/>
    </row>
    <row r="7" spans="1:6" x14ac:dyDescent="0.3">
      <c r="A7" s="290">
        <v>2</v>
      </c>
      <c r="B7" s="295" t="s">
        <v>82</v>
      </c>
      <c r="C7" s="296">
        <v>2047551.4200000002</v>
      </c>
      <c r="D7" s="297"/>
      <c r="E7" s="294"/>
    </row>
    <row r="8" spans="1:6" x14ac:dyDescent="0.3">
      <c r="A8" s="290">
        <v>3</v>
      </c>
      <c r="B8" s="295" t="s">
        <v>83</v>
      </c>
      <c r="C8" s="296">
        <v>7953303.6699999999</v>
      </c>
      <c r="D8" s="297"/>
      <c r="E8" s="294"/>
    </row>
    <row r="9" spans="1:6" x14ac:dyDescent="0.3">
      <c r="A9" s="290">
        <v>4</v>
      </c>
      <c r="B9" s="295" t="s">
        <v>84</v>
      </c>
      <c r="C9" s="296">
        <v>0</v>
      </c>
      <c r="D9" s="297"/>
      <c r="E9" s="294"/>
    </row>
    <row r="10" spans="1:6" x14ac:dyDescent="0.3">
      <c r="A10" s="290">
        <v>5</v>
      </c>
      <c r="B10" s="295" t="s">
        <v>85</v>
      </c>
      <c r="C10" s="296">
        <v>31295100.110000003</v>
      </c>
      <c r="D10" s="297"/>
      <c r="E10" s="294"/>
    </row>
    <row r="11" spans="1:6" ht="30" x14ac:dyDescent="0.3">
      <c r="A11" s="290">
        <v>5.0999999999999996</v>
      </c>
      <c r="B11" s="298" t="s">
        <v>373</v>
      </c>
      <c r="C11" s="296">
        <v>-60000</v>
      </c>
      <c r="D11" s="299" t="s">
        <v>374</v>
      </c>
      <c r="E11" s="294"/>
    </row>
    <row r="12" spans="1:6" x14ac:dyDescent="0.3">
      <c r="A12" s="290">
        <v>6.1</v>
      </c>
      <c r="B12" s="295" t="s">
        <v>86</v>
      </c>
      <c r="C12" s="300">
        <v>19469777.010000002</v>
      </c>
      <c r="D12" s="301"/>
      <c r="E12" s="302"/>
    </row>
    <row r="13" spans="1:6" x14ac:dyDescent="0.3">
      <c r="A13" s="290">
        <v>6.2</v>
      </c>
      <c r="B13" s="303" t="s">
        <v>87</v>
      </c>
      <c r="C13" s="300">
        <v>-818168.77999999991</v>
      </c>
      <c r="D13" s="301"/>
      <c r="E13" s="302"/>
    </row>
    <row r="14" spans="1:6" x14ac:dyDescent="0.3">
      <c r="A14" s="290" t="s">
        <v>375</v>
      </c>
      <c r="B14" s="304" t="s">
        <v>376</v>
      </c>
      <c r="C14" s="300">
        <v>-360149.61</v>
      </c>
      <c r="D14" s="299" t="s">
        <v>374</v>
      </c>
      <c r="E14" s="305"/>
    </row>
    <row r="15" spans="1:6" x14ac:dyDescent="0.3">
      <c r="A15" s="290">
        <v>6</v>
      </c>
      <c r="B15" s="295" t="s">
        <v>88</v>
      </c>
      <c r="C15" s="306">
        <f>C12+C13</f>
        <v>18651608.23</v>
      </c>
      <c r="D15" s="306"/>
      <c r="E15" s="294"/>
    </row>
    <row r="16" spans="1:6" x14ac:dyDescent="0.3">
      <c r="A16" s="290">
        <v>7</v>
      </c>
      <c r="B16" s="295" t="s">
        <v>89</v>
      </c>
      <c r="C16" s="296">
        <v>1052866.17</v>
      </c>
      <c r="D16" s="297"/>
      <c r="E16" s="294"/>
    </row>
    <row r="17" spans="1:5" x14ac:dyDescent="0.3">
      <c r="A17" s="290">
        <v>8</v>
      </c>
      <c r="B17" s="295" t="s">
        <v>90</v>
      </c>
      <c r="C17" s="296">
        <v>264193.33999999997</v>
      </c>
      <c r="D17" s="297"/>
      <c r="E17" s="294"/>
    </row>
    <row r="18" spans="1:5" x14ac:dyDescent="0.3">
      <c r="A18" s="290">
        <v>9</v>
      </c>
      <c r="B18" s="295" t="s">
        <v>91</v>
      </c>
      <c r="C18" s="296">
        <v>20000</v>
      </c>
      <c r="D18" s="297"/>
      <c r="E18" s="294"/>
    </row>
    <row r="19" spans="1:5" x14ac:dyDescent="0.3">
      <c r="A19" s="290">
        <v>9.1</v>
      </c>
      <c r="B19" s="304" t="s">
        <v>377</v>
      </c>
      <c r="C19" s="300"/>
      <c r="D19" s="297"/>
      <c r="E19" s="294"/>
    </row>
    <row r="20" spans="1:5" x14ac:dyDescent="0.3">
      <c r="A20" s="290">
        <v>9.1999999999999993</v>
      </c>
      <c r="B20" s="304" t="s">
        <v>378</v>
      </c>
      <c r="C20" s="300"/>
      <c r="D20" s="297"/>
      <c r="E20" s="294"/>
    </row>
    <row r="21" spans="1:5" ht="27.6" customHeight="1" x14ac:dyDescent="0.3">
      <c r="A21" s="290">
        <v>9.3000000000000007</v>
      </c>
      <c r="B21" s="304" t="s">
        <v>379</v>
      </c>
      <c r="C21" s="300"/>
      <c r="D21" s="297"/>
      <c r="E21" s="294"/>
    </row>
    <row r="22" spans="1:5" x14ac:dyDescent="0.3">
      <c r="A22" s="290">
        <v>10</v>
      </c>
      <c r="B22" s="295" t="s">
        <v>92</v>
      </c>
      <c r="C22" s="296">
        <v>16367478.410000004</v>
      </c>
      <c r="D22" s="297"/>
      <c r="E22" s="294"/>
    </row>
    <row r="23" spans="1:5" x14ac:dyDescent="0.3">
      <c r="A23" s="290">
        <v>10.1</v>
      </c>
      <c r="B23" s="304" t="s">
        <v>380</v>
      </c>
      <c r="C23" s="307">
        <v>278009.04000000004</v>
      </c>
      <c r="D23" s="299" t="s">
        <v>381</v>
      </c>
      <c r="E23" s="305">
        <f>'9. Capital'!C15-C23</f>
        <v>0</v>
      </c>
    </row>
    <row r="24" spans="1:5" x14ac:dyDescent="0.3">
      <c r="A24" s="290">
        <v>11</v>
      </c>
      <c r="B24" s="295" t="s">
        <v>93</v>
      </c>
      <c r="C24" s="296">
        <v>3963510.88</v>
      </c>
      <c r="D24" s="297"/>
      <c r="E24" s="294"/>
    </row>
    <row r="25" spans="1:5" x14ac:dyDescent="0.3">
      <c r="A25" s="290">
        <v>12</v>
      </c>
      <c r="B25" s="308" t="s">
        <v>94</v>
      </c>
      <c r="C25" s="309">
        <f>SUM(C6:C10,C15:C18,C22,C24)</f>
        <v>83473054</v>
      </c>
      <c r="D25" s="310"/>
      <c r="E25" s="311"/>
    </row>
    <row r="26" spans="1:5" x14ac:dyDescent="0.3">
      <c r="A26" s="290">
        <v>13</v>
      </c>
      <c r="B26" s="295" t="s">
        <v>96</v>
      </c>
      <c r="C26" s="312">
        <v>0</v>
      </c>
      <c r="D26" s="313"/>
      <c r="E26" s="294"/>
    </row>
    <row r="27" spans="1:5" x14ac:dyDescent="0.3">
      <c r="A27" s="290">
        <v>14</v>
      </c>
      <c r="B27" s="295" t="s">
        <v>97</v>
      </c>
      <c r="C27" s="312">
        <v>10697655.870000001</v>
      </c>
      <c r="D27" s="297"/>
      <c r="E27" s="294"/>
    </row>
    <row r="28" spans="1:5" x14ac:dyDescent="0.3">
      <c r="A28" s="290">
        <v>15</v>
      </c>
      <c r="B28" s="295" t="s">
        <v>98</v>
      </c>
      <c r="C28" s="312">
        <v>1151382.3900000001</v>
      </c>
      <c r="D28" s="297"/>
      <c r="E28" s="294"/>
    </row>
    <row r="29" spans="1:5" x14ac:dyDescent="0.3">
      <c r="A29" s="290">
        <v>16</v>
      </c>
      <c r="B29" s="295" t="s">
        <v>99</v>
      </c>
      <c r="C29" s="312">
        <v>2993919.7800000003</v>
      </c>
      <c r="D29" s="297"/>
      <c r="E29" s="294"/>
    </row>
    <row r="30" spans="1:5" x14ac:dyDescent="0.3">
      <c r="A30" s="290">
        <v>17</v>
      </c>
      <c r="B30" s="295" t="s">
        <v>100</v>
      </c>
      <c r="C30" s="312">
        <v>0</v>
      </c>
      <c r="D30" s="297"/>
      <c r="E30" s="294"/>
    </row>
    <row r="31" spans="1:5" x14ac:dyDescent="0.3">
      <c r="A31" s="290">
        <v>18</v>
      </c>
      <c r="B31" s="295" t="s">
        <v>101</v>
      </c>
      <c r="C31" s="312">
        <v>10000000</v>
      </c>
      <c r="D31" s="297"/>
      <c r="E31" s="294"/>
    </row>
    <row r="32" spans="1:5" x14ac:dyDescent="0.3">
      <c r="A32" s="290">
        <v>19</v>
      </c>
      <c r="B32" s="295" t="s">
        <v>102</v>
      </c>
      <c r="C32" s="312">
        <v>143318.04999999999</v>
      </c>
      <c r="D32" s="297"/>
      <c r="E32" s="294"/>
    </row>
    <row r="33" spans="1:5" x14ac:dyDescent="0.3">
      <c r="A33" s="290">
        <v>20</v>
      </c>
      <c r="B33" s="295" t="s">
        <v>103</v>
      </c>
      <c r="C33" s="312">
        <v>2861257.22</v>
      </c>
      <c r="D33" s="297"/>
      <c r="E33" s="294"/>
    </row>
    <row r="34" spans="1:5" x14ac:dyDescent="0.3">
      <c r="A34" s="290">
        <v>20.100000000000001</v>
      </c>
      <c r="B34" s="314" t="s">
        <v>382</v>
      </c>
      <c r="C34" s="315">
        <v>-22373.600000000002</v>
      </c>
      <c r="D34" s="316"/>
      <c r="E34" s="294"/>
    </row>
    <row r="35" spans="1:5" x14ac:dyDescent="0.3">
      <c r="A35" s="290">
        <v>21</v>
      </c>
      <c r="B35" s="317" t="s">
        <v>104</v>
      </c>
      <c r="C35" s="315">
        <v>2875000</v>
      </c>
      <c r="D35" s="316"/>
      <c r="E35" s="294"/>
    </row>
    <row r="36" spans="1:5" x14ac:dyDescent="0.3">
      <c r="A36" s="290">
        <v>21.1</v>
      </c>
      <c r="B36" s="318" t="s">
        <v>383</v>
      </c>
      <c r="C36" s="319">
        <f>C35</f>
        <v>2875000</v>
      </c>
      <c r="D36" s="299" t="s">
        <v>384</v>
      </c>
      <c r="E36" s="294"/>
    </row>
    <row r="37" spans="1:5" x14ac:dyDescent="0.3">
      <c r="A37" s="290">
        <v>22</v>
      </c>
      <c r="B37" s="308" t="s">
        <v>105</v>
      </c>
      <c r="C37" s="309">
        <f>SUM(C26:C33,C35)</f>
        <v>30722533.310000002</v>
      </c>
      <c r="D37" s="310"/>
      <c r="E37" s="294"/>
    </row>
    <row r="38" spans="1:5" x14ac:dyDescent="0.3">
      <c r="A38" s="290">
        <v>23</v>
      </c>
      <c r="B38" s="317" t="s">
        <v>107</v>
      </c>
      <c r="C38" s="296">
        <v>62946400</v>
      </c>
      <c r="D38" s="299" t="s">
        <v>385</v>
      </c>
      <c r="E38" s="305">
        <f>'9. Capital'!C7-C38</f>
        <v>0</v>
      </c>
    </row>
    <row r="39" spans="1:5" x14ac:dyDescent="0.3">
      <c r="A39" s="290">
        <v>24</v>
      </c>
      <c r="B39" s="317" t="s">
        <v>108</v>
      </c>
      <c r="C39" s="296"/>
      <c r="D39" s="297"/>
      <c r="E39" s="294"/>
    </row>
    <row r="40" spans="1:5" x14ac:dyDescent="0.3">
      <c r="A40" s="290">
        <v>25</v>
      </c>
      <c r="B40" s="317" t="s">
        <v>386</v>
      </c>
      <c r="C40" s="296"/>
      <c r="D40" s="297"/>
      <c r="E40" s="294"/>
    </row>
    <row r="41" spans="1:5" x14ac:dyDescent="0.3">
      <c r="A41" s="290">
        <v>26</v>
      </c>
      <c r="B41" s="317" t="s">
        <v>110</v>
      </c>
      <c r="C41" s="296"/>
      <c r="D41" s="297"/>
      <c r="E41" s="294"/>
    </row>
    <row r="42" spans="1:5" x14ac:dyDescent="0.3">
      <c r="A42" s="290">
        <v>27</v>
      </c>
      <c r="B42" s="317" t="s">
        <v>111</v>
      </c>
      <c r="C42" s="296"/>
      <c r="D42" s="297"/>
      <c r="E42" s="294"/>
    </row>
    <row r="43" spans="1:5" x14ac:dyDescent="0.3">
      <c r="A43" s="290">
        <v>28</v>
      </c>
      <c r="B43" s="317" t="s">
        <v>112</v>
      </c>
      <c r="C43" s="296">
        <v>-14157206.419999998</v>
      </c>
      <c r="D43" s="299" t="s">
        <v>387</v>
      </c>
      <c r="E43" s="305">
        <f>'9. Capital'!C11-C43</f>
        <v>0</v>
      </c>
    </row>
    <row r="44" spans="1:5" x14ac:dyDescent="0.3">
      <c r="A44" s="290">
        <v>29</v>
      </c>
      <c r="B44" s="317" t="s">
        <v>305</v>
      </c>
      <c r="C44" s="296">
        <v>3961327.54</v>
      </c>
      <c r="D44" s="299" t="s">
        <v>388</v>
      </c>
      <c r="E44" s="305">
        <f>'9. Capital'!C10-C44</f>
        <v>0</v>
      </c>
    </row>
    <row r="45" spans="1:5" ht="16.5" thickBot="1" x14ac:dyDescent="0.35">
      <c r="A45" s="320">
        <v>30</v>
      </c>
      <c r="B45" s="321" t="s">
        <v>114</v>
      </c>
      <c r="C45" s="322">
        <f>SUM(C38:C44)</f>
        <v>52750521.119999997</v>
      </c>
      <c r="D45" s="323"/>
      <c r="E45" s="311"/>
    </row>
    <row r="46" spans="1:5" x14ac:dyDescent="0.3">
      <c r="C46" s="324"/>
    </row>
    <row r="47" spans="1:5" s="327" customFormat="1" x14ac:dyDescent="0.3">
      <c r="A47" s="325" t="s">
        <v>296</v>
      </c>
      <c r="B47" s="325"/>
      <c r="C47" s="326"/>
      <c r="D47" s="325"/>
      <c r="E47"/>
    </row>
    <row r="48" spans="1:5" s="327" customFormat="1" x14ac:dyDescent="0.3">
      <c r="A48" s="325"/>
      <c r="B48" s="325"/>
      <c r="C48" s="326"/>
      <c r="D48" s="325"/>
    </row>
    <row r="49" spans="5:5" x14ac:dyDescent="0.3">
      <c r="E49" s="327"/>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62CD-5348-4028-B3D3-E785F05F15E3}">
  <dimension ref="A1:S24"/>
  <sheetViews>
    <sheetView zoomScaleNormal="100" workbookViewId="0">
      <pane xSplit="2" ySplit="7" topLeftCell="C8" activePane="bottomRight" state="frozen"/>
      <selection activeCell="C22" sqref="C22"/>
      <selection pane="topRight" activeCell="C22" sqref="C22"/>
      <selection pane="bottomLeft" activeCell="C22" sqref="C22"/>
      <selection pane="bottomRight" activeCell="C22" sqref="C22"/>
    </sheetView>
  </sheetViews>
  <sheetFormatPr defaultColWidth="9.140625" defaultRowHeight="12.75" x14ac:dyDescent="0.2"/>
  <cols>
    <col min="1" max="1" width="8.28515625" style="17" customWidth="1"/>
    <col min="2" max="2" width="63.28515625" style="17" customWidth="1"/>
    <col min="3" max="3" width="13.7109375" style="17" bestFit="1" customWidth="1"/>
    <col min="4" max="4" width="13.42578125" style="17" bestFit="1" customWidth="1"/>
    <col min="5" max="5" width="12.7109375" style="17" bestFit="1" customWidth="1"/>
    <col min="6" max="6" width="13.42578125" style="17" bestFit="1" customWidth="1"/>
    <col min="7" max="7" width="12.5703125" style="17" customWidth="1"/>
    <col min="8" max="8" width="13.42578125" style="17" bestFit="1" customWidth="1"/>
    <col min="9" max="9" width="12.28515625" style="17" customWidth="1"/>
    <col min="10" max="10" width="13.42578125" style="17" bestFit="1" customWidth="1"/>
    <col min="11" max="11" width="9.5703125" style="17" bestFit="1" customWidth="1"/>
    <col min="12" max="12" width="13.42578125" style="17" bestFit="1" customWidth="1"/>
    <col min="13" max="13" width="13.7109375" style="17" bestFit="1" customWidth="1"/>
    <col min="14" max="14" width="13.42578125" style="17" bestFit="1" customWidth="1"/>
    <col min="15" max="15" width="12.7109375" style="17" bestFit="1" customWidth="1"/>
    <col min="16" max="16" width="13.42578125" style="17" bestFit="1" customWidth="1"/>
    <col min="17" max="17" width="9.5703125" style="17" bestFit="1" customWidth="1"/>
    <col min="18" max="18" width="13.42578125" style="17" bestFit="1" customWidth="1"/>
    <col min="19" max="19" width="31.7109375" style="17" bestFit="1" customWidth="1"/>
    <col min="20" max="16384" width="9.140625" style="89"/>
  </cols>
  <sheetData>
    <row r="1" spans="1:19" x14ac:dyDescent="0.2">
      <c r="A1" s="17" t="s">
        <v>27</v>
      </c>
      <c r="B1" s="17" t="str">
        <f>'10. CC2'!B1</f>
        <v>სს სილქ ბანკი</v>
      </c>
    </row>
    <row r="2" spans="1:19" x14ac:dyDescent="0.2">
      <c r="A2" s="17" t="s">
        <v>28</v>
      </c>
      <c r="B2" s="63">
        <f>'10. CC2'!B2</f>
        <v>44926</v>
      </c>
    </row>
    <row r="4" spans="1:19" ht="39" thickBot="1" x14ac:dyDescent="0.25">
      <c r="A4" s="226" t="s">
        <v>389</v>
      </c>
      <c r="B4" s="328" t="s">
        <v>390</v>
      </c>
    </row>
    <row r="5" spans="1:19" x14ac:dyDescent="0.2">
      <c r="A5" s="329"/>
      <c r="B5" s="330"/>
      <c r="C5" s="331" t="s">
        <v>275</v>
      </c>
      <c r="D5" s="331" t="s">
        <v>276</v>
      </c>
      <c r="E5" s="331" t="s">
        <v>277</v>
      </c>
      <c r="F5" s="331" t="s">
        <v>391</v>
      </c>
      <c r="G5" s="331" t="s">
        <v>392</v>
      </c>
      <c r="H5" s="331" t="s">
        <v>393</v>
      </c>
      <c r="I5" s="331" t="s">
        <v>394</v>
      </c>
      <c r="J5" s="331" t="s">
        <v>395</v>
      </c>
      <c r="K5" s="331" t="s">
        <v>396</v>
      </c>
      <c r="L5" s="331" t="s">
        <v>397</v>
      </c>
      <c r="M5" s="331" t="s">
        <v>398</v>
      </c>
      <c r="N5" s="331" t="s">
        <v>399</v>
      </c>
      <c r="O5" s="331" t="s">
        <v>400</v>
      </c>
      <c r="P5" s="331" t="s">
        <v>401</v>
      </c>
      <c r="Q5" s="331" t="s">
        <v>402</v>
      </c>
      <c r="R5" s="332" t="s">
        <v>403</v>
      </c>
      <c r="S5" s="333" t="s">
        <v>404</v>
      </c>
    </row>
    <row r="6" spans="1:19" ht="46.5" customHeight="1" x14ac:dyDescent="0.2">
      <c r="A6" s="334"/>
      <c r="B6" s="662" t="s">
        <v>405</v>
      </c>
      <c r="C6" s="658">
        <v>0</v>
      </c>
      <c r="D6" s="659"/>
      <c r="E6" s="658">
        <v>0.2</v>
      </c>
      <c r="F6" s="659"/>
      <c r="G6" s="658">
        <v>0.35</v>
      </c>
      <c r="H6" s="659"/>
      <c r="I6" s="658">
        <v>0.5</v>
      </c>
      <c r="J6" s="659"/>
      <c r="K6" s="658">
        <v>0.75</v>
      </c>
      <c r="L6" s="659"/>
      <c r="M6" s="658">
        <v>1</v>
      </c>
      <c r="N6" s="659"/>
      <c r="O6" s="658">
        <v>1.5</v>
      </c>
      <c r="P6" s="659"/>
      <c r="Q6" s="658">
        <v>2.5</v>
      </c>
      <c r="R6" s="659"/>
      <c r="S6" s="660" t="s">
        <v>406</v>
      </c>
    </row>
    <row r="7" spans="1:19" x14ac:dyDescent="0.2">
      <c r="A7" s="334"/>
      <c r="B7" s="663"/>
      <c r="C7" s="335" t="s">
        <v>407</v>
      </c>
      <c r="D7" s="335" t="s">
        <v>408</v>
      </c>
      <c r="E7" s="335" t="s">
        <v>407</v>
      </c>
      <c r="F7" s="335" t="s">
        <v>408</v>
      </c>
      <c r="G7" s="335" t="s">
        <v>407</v>
      </c>
      <c r="H7" s="335" t="s">
        <v>408</v>
      </c>
      <c r="I7" s="335" t="s">
        <v>407</v>
      </c>
      <c r="J7" s="335" t="s">
        <v>408</v>
      </c>
      <c r="K7" s="335" t="s">
        <v>407</v>
      </c>
      <c r="L7" s="335" t="s">
        <v>408</v>
      </c>
      <c r="M7" s="335" t="s">
        <v>407</v>
      </c>
      <c r="N7" s="335" t="s">
        <v>408</v>
      </c>
      <c r="O7" s="335" t="s">
        <v>407</v>
      </c>
      <c r="P7" s="335" t="s">
        <v>408</v>
      </c>
      <c r="Q7" s="335" t="s">
        <v>407</v>
      </c>
      <c r="R7" s="335" t="s">
        <v>408</v>
      </c>
      <c r="S7" s="661"/>
    </row>
    <row r="8" spans="1:19" ht="25.5" x14ac:dyDescent="0.2">
      <c r="A8" s="336">
        <v>1</v>
      </c>
      <c r="B8" s="242" t="s">
        <v>409</v>
      </c>
      <c r="C8" s="337">
        <v>29330892.900000006</v>
      </c>
      <c r="D8" s="337"/>
      <c r="E8" s="337">
        <v>0</v>
      </c>
      <c r="F8" s="338"/>
      <c r="G8" s="337">
        <v>0</v>
      </c>
      <c r="H8" s="337"/>
      <c r="I8" s="337">
        <v>0</v>
      </c>
      <c r="J8" s="337"/>
      <c r="K8" s="337">
        <v>0</v>
      </c>
      <c r="L8" s="337"/>
      <c r="M8" s="337">
        <v>1962917.3900000001</v>
      </c>
      <c r="N8" s="337"/>
      <c r="O8" s="337">
        <v>0</v>
      </c>
      <c r="P8" s="337"/>
      <c r="Q8" s="337">
        <v>0</v>
      </c>
      <c r="R8" s="338"/>
      <c r="S8" s="339">
        <f>$C$6*SUM(C8:D8)+$E$6*SUM(E8:F8)+$G$6*SUM(G8:H8)+$I$6*SUM(I8:J8)+$K$6*SUM(K8:L8)+$M$6*SUM(M8:N8)+$O$6*SUM(O8:P8)+$Q$6*SUM(Q8:R8)</f>
        <v>1962917.3900000001</v>
      </c>
    </row>
    <row r="9" spans="1:19" ht="25.5" x14ac:dyDescent="0.2">
      <c r="A9" s="336">
        <v>2</v>
      </c>
      <c r="B9" s="242" t="s">
        <v>410</v>
      </c>
      <c r="C9" s="337">
        <v>0</v>
      </c>
      <c r="D9" s="337"/>
      <c r="E9" s="337">
        <v>0</v>
      </c>
      <c r="F9" s="337"/>
      <c r="G9" s="337">
        <v>0</v>
      </c>
      <c r="H9" s="337"/>
      <c r="I9" s="337">
        <v>0</v>
      </c>
      <c r="J9" s="337"/>
      <c r="K9" s="337">
        <v>0</v>
      </c>
      <c r="L9" s="337"/>
      <c r="M9" s="337">
        <v>0</v>
      </c>
      <c r="N9" s="337"/>
      <c r="O9" s="337">
        <v>0</v>
      </c>
      <c r="P9" s="337"/>
      <c r="Q9" s="337">
        <v>0</v>
      </c>
      <c r="R9" s="338"/>
      <c r="S9" s="339">
        <f t="shared" ref="S9:S21" si="0">$C$6*SUM(C9:D9)+$E$6*SUM(E9:F9)+$G$6*SUM(G9:H9)+$I$6*SUM(I9:J9)+$K$6*SUM(K9:L9)+$M$6*SUM(M9:N9)+$O$6*SUM(O9:P9)+$Q$6*SUM(Q9:R9)</f>
        <v>0</v>
      </c>
    </row>
    <row r="10" spans="1:19" x14ac:dyDescent="0.2">
      <c r="A10" s="336">
        <v>3</v>
      </c>
      <c r="B10" s="242" t="s">
        <v>411</v>
      </c>
      <c r="C10" s="337">
        <v>0</v>
      </c>
      <c r="D10" s="337"/>
      <c r="E10" s="337">
        <v>0</v>
      </c>
      <c r="F10" s="337"/>
      <c r="G10" s="337">
        <v>0</v>
      </c>
      <c r="H10" s="337"/>
      <c r="I10" s="337">
        <v>0</v>
      </c>
      <c r="J10" s="337"/>
      <c r="K10" s="337">
        <v>0</v>
      </c>
      <c r="L10" s="337"/>
      <c r="M10" s="337">
        <v>0</v>
      </c>
      <c r="N10" s="337"/>
      <c r="O10" s="337">
        <v>0</v>
      </c>
      <c r="P10" s="337"/>
      <c r="Q10" s="337">
        <v>0</v>
      </c>
      <c r="R10" s="338"/>
      <c r="S10" s="339">
        <f t="shared" si="0"/>
        <v>0</v>
      </c>
    </row>
    <row r="11" spans="1:19" ht="25.5" x14ac:dyDescent="0.2">
      <c r="A11" s="336">
        <v>4</v>
      </c>
      <c r="B11" s="242" t="s">
        <v>412</v>
      </c>
      <c r="C11" s="337">
        <v>0</v>
      </c>
      <c r="D11" s="337"/>
      <c r="E11" s="337">
        <v>0</v>
      </c>
      <c r="F11" s="337"/>
      <c r="G11" s="337">
        <v>0</v>
      </c>
      <c r="H11" s="337"/>
      <c r="I11" s="337">
        <v>0</v>
      </c>
      <c r="J11" s="337"/>
      <c r="K11" s="337">
        <v>0</v>
      </c>
      <c r="L11" s="337"/>
      <c r="M11" s="337">
        <v>0</v>
      </c>
      <c r="N11" s="337"/>
      <c r="O11" s="337">
        <v>0</v>
      </c>
      <c r="P11" s="337"/>
      <c r="Q11" s="337">
        <v>0</v>
      </c>
      <c r="R11" s="338"/>
      <c r="S11" s="339">
        <f t="shared" si="0"/>
        <v>0</v>
      </c>
    </row>
    <row r="12" spans="1:19" ht="25.5" x14ac:dyDescent="0.2">
      <c r="A12" s="336">
        <v>5</v>
      </c>
      <c r="B12" s="242" t="s">
        <v>413</v>
      </c>
      <c r="C12" s="337">
        <v>0</v>
      </c>
      <c r="D12" s="337"/>
      <c r="E12" s="337">
        <v>0</v>
      </c>
      <c r="F12" s="337"/>
      <c r="G12" s="337">
        <v>0</v>
      </c>
      <c r="H12" s="337"/>
      <c r="I12" s="337">
        <v>0</v>
      </c>
      <c r="J12" s="337"/>
      <c r="K12" s="337">
        <v>0</v>
      </c>
      <c r="L12" s="337"/>
      <c r="M12" s="337">
        <v>0</v>
      </c>
      <c r="N12" s="337"/>
      <c r="O12" s="337">
        <v>0</v>
      </c>
      <c r="P12" s="337"/>
      <c r="Q12" s="337">
        <v>0</v>
      </c>
      <c r="R12" s="338"/>
      <c r="S12" s="339">
        <f t="shared" si="0"/>
        <v>0</v>
      </c>
    </row>
    <row r="13" spans="1:19" x14ac:dyDescent="0.2">
      <c r="A13" s="336">
        <v>6</v>
      </c>
      <c r="B13" s="242" t="s">
        <v>414</v>
      </c>
      <c r="C13" s="337">
        <v>0</v>
      </c>
      <c r="D13" s="337"/>
      <c r="E13" s="337">
        <v>7267625.46</v>
      </c>
      <c r="F13" s="337"/>
      <c r="G13" s="337">
        <v>0</v>
      </c>
      <c r="H13" s="337"/>
      <c r="I13" s="337">
        <v>0</v>
      </c>
      <c r="J13" s="337"/>
      <c r="K13" s="337">
        <v>0</v>
      </c>
      <c r="L13" s="337"/>
      <c r="M13" s="337">
        <v>687727.58000000007</v>
      </c>
      <c r="N13" s="337"/>
      <c r="O13" s="337">
        <v>0</v>
      </c>
      <c r="P13" s="337"/>
      <c r="Q13" s="337">
        <v>0</v>
      </c>
      <c r="R13" s="338"/>
      <c r="S13" s="339">
        <f t="shared" si="0"/>
        <v>2141252.6720000003</v>
      </c>
    </row>
    <row r="14" spans="1:19" ht="25.5" x14ac:dyDescent="0.2">
      <c r="A14" s="336">
        <v>7</v>
      </c>
      <c r="B14" s="242" t="s">
        <v>415</v>
      </c>
      <c r="C14" s="337">
        <v>0</v>
      </c>
      <c r="D14" s="337"/>
      <c r="E14" s="337">
        <v>0</v>
      </c>
      <c r="F14" s="337"/>
      <c r="G14" s="337">
        <v>0</v>
      </c>
      <c r="H14" s="337"/>
      <c r="I14" s="337">
        <v>0</v>
      </c>
      <c r="J14" s="337"/>
      <c r="K14" s="337">
        <v>0</v>
      </c>
      <c r="L14" s="337"/>
      <c r="M14" s="337">
        <v>12078319.510000009</v>
      </c>
      <c r="N14" s="337">
        <v>1675200</v>
      </c>
      <c r="O14" s="337">
        <v>0</v>
      </c>
      <c r="P14" s="337"/>
      <c r="Q14" s="337">
        <v>0</v>
      </c>
      <c r="R14" s="338"/>
      <c r="S14" s="339">
        <f t="shared" si="0"/>
        <v>13753519.510000009</v>
      </c>
    </row>
    <row r="15" spans="1:19" x14ac:dyDescent="0.2">
      <c r="A15" s="336">
        <v>8</v>
      </c>
      <c r="B15" s="242" t="s">
        <v>416</v>
      </c>
      <c r="C15" s="337">
        <v>0</v>
      </c>
      <c r="D15" s="337"/>
      <c r="E15" s="337">
        <v>0</v>
      </c>
      <c r="F15" s="337"/>
      <c r="G15" s="337">
        <v>0</v>
      </c>
      <c r="H15" s="337"/>
      <c r="I15" s="337">
        <v>0</v>
      </c>
      <c r="J15" s="337"/>
      <c r="K15" s="337">
        <v>0</v>
      </c>
      <c r="L15" s="337"/>
      <c r="M15" s="337">
        <v>6311735.7800000003</v>
      </c>
      <c r="N15" s="337"/>
      <c r="O15" s="337">
        <v>0</v>
      </c>
      <c r="P15" s="337"/>
      <c r="Q15" s="337">
        <v>0</v>
      </c>
      <c r="R15" s="338"/>
      <c r="S15" s="339">
        <f t="shared" si="0"/>
        <v>6311735.7800000003</v>
      </c>
    </row>
    <row r="16" spans="1:19" ht="25.5" x14ac:dyDescent="0.2">
      <c r="A16" s="336">
        <v>9</v>
      </c>
      <c r="B16" s="242" t="s">
        <v>417</v>
      </c>
      <c r="C16" s="337">
        <v>0</v>
      </c>
      <c r="D16" s="337"/>
      <c r="E16" s="337">
        <v>0</v>
      </c>
      <c r="F16" s="337"/>
      <c r="G16" s="337">
        <v>0</v>
      </c>
      <c r="H16" s="337"/>
      <c r="I16" s="337">
        <v>0</v>
      </c>
      <c r="J16" s="337"/>
      <c r="K16" s="337">
        <v>0</v>
      </c>
      <c r="L16" s="337"/>
      <c r="M16" s="337">
        <v>0</v>
      </c>
      <c r="N16" s="337"/>
      <c r="O16" s="337">
        <v>0</v>
      </c>
      <c r="P16" s="337"/>
      <c r="Q16" s="337">
        <v>0</v>
      </c>
      <c r="R16" s="338"/>
      <c r="S16" s="339">
        <f t="shared" si="0"/>
        <v>0</v>
      </c>
    </row>
    <row r="17" spans="1:19" x14ac:dyDescent="0.2">
      <c r="A17" s="336">
        <v>10</v>
      </c>
      <c r="B17" s="242" t="s">
        <v>418</v>
      </c>
      <c r="C17" s="337">
        <v>0</v>
      </c>
      <c r="D17" s="337"/>
      <c r="E17" s="337">
        <v>0</v>
      </c>
      <c r="F17" s="337"/>
      <c r="G17" s="337">
        <v>0</v>
      </c>
      <c r="H17" s="337"/>
      <c r="I17" s="337">
        <v>0</v>
      </c>
      <c r="J17" s="337"/>
      <c r="K17" s="337">
        <v>0</v>
      </c>
      <c r="L17" s="337"/>
      <c r="M17" s="337">
        <v>720168.51</v>
      </c>
      <c r="N17" s="337"/>
      <c r="O17" s="337">
        <v>0</v>
      </c>
      <c r="P17" s="337"/>
      <c r="Q17" s="337">
        <v>0</v>
      </c>
      <c r="R17" s="338"/>
      <c r="S17" s="339">
        <f t="shared" si="0"/>
        <v>720168.51</v>
      </c>
    </row>
    <row r="18" spans="1:19" x14ac:dyDescent="0.2">
      <c r="A18" s="336">
        <v>11</v>
      </c>
      <c r="B18" s="242" t="s">
        <v>419</v>
      </c>
      <c r="C18" s="337">
        <v>0</v>
      </c>
      <c r="D18" s="337"/>
      <c r="E18" s="337">
        <v>0</v>
      </c>
      <c r="F18" s="337"/>
      <c r="G18" s="337">
        <v>0</v>
      </c>
      <c r="H18" s="337"/>
      <c r="I18" s="337">
        <v>0</v>
      </c>
      <c r="J18" s="337"/>
      <c r="K18" s="337">
        <v>0</v>
      </c>
      <c r="L18" s="337"/>
      <c r="M18" s="337">
        <v>0</v>
      </c>
      <c r="N18" s="337"/>
      <c r="O18" s="337">
        <v>45083.02</v>
      </c>
      <c r="P18" s="337"/>
      <c r="Q18" s="337">
        <v>0</v>
      </c>
      <c r="R18" s="338"/>
      <c r="S18" s="339">
        <f t="shared" si="0"/>
        <v>67624.53</v>
      </c>
    </row>
    <row r="19" spans="1:19" x14ac:dyDescent="0.2">
      <c r="A19" s="336">
        <v>12</v>
      </c>
      <c r="B19" s="242" t="s">
        <v>420</v>
      </c>
      <c r="C19" s="337">
        <v>0</v>
      </c>
      <c r="D19" s="337"/>
      <c r="E19" s="337">
        <v>0</v>
      </c>
      <c r="F19" s="337"/>
      <c r="G19" s="337">
        <v>0</v>
      </c>
      <c r="H19" s="337"/>
      <c r="I19" s="337">
        <v>0</v>
      </c>
      <c r="J19" s="337"/>
      <c r="K19" s="337">
        <v>0</v>
      </c>
      <c r="L19" s="337"/>
      <c r="M19" s="337">
        <v>0</v>
      </c>
      <c r="N19" s="337"/>
      <c r="O19" s="337">
        <v>0</v>
      </c>
      <c r="P19" s="337"/>
      <c r="Q19" s="337">
        <v>0</v>
      </c>
      <c r="R19" s="338"/>
      <c r="S19" s="339">
        <f t="shared" si="0"/>
        <v>0</v>
      </c>
    </row>
    <row r="20" spans="1:19" x14ac:dyDescent="0.2">
      <c r="A20" s="336">
        <v>13</v>
      </c>
      <c r="B20" s="242" t="s">
        <v>421</v>
      </c>
      <c r="C20" s="337">
        <v>0</v>
      </c>
      <c r="D20" s="337"/>
      <c r="E20" s="337">
        <v>0</v>
      </c>
      <c r="F20" s="337"/>
      <c r="G20" s="337">
        <v>0</v>
      </c>
      <c r="H20" s="337"/>
      <c r="I20" s="337">
        <v>0</v>
      </c>
      <c r="J20" s="337"/>
      <c r="K20" s="337">
        <v>0</v>
      </c>
      <c r="L20" s="337"/>
      <c r="M20" s="337">
        <v>0</v>
      </c>
      <c r="N20" s="337"/>
      <c r="O20" s="337">
        <v>0</v>
      </c>
      <c r="P20" s="337"/>
      <c r="Q20" s="337">
        <v>0</v>
      </c>
      <c r="R20" s="338"/>
      <c r="S20" s="339">
        <f t="shared" si="0"/>
        <v>0</v>
      </c>
    </row>
    <row r="21" spans="1:19" x14ac:dyDescent="0.2">
      <c r="A21" s="336">
        <v>14</v>
      </c>
      <c r="B21" s="242" t="s">
        <v>422</v>
      </c>
      <c r="C21" s="337">
        <v>1618085.77</v>
      </c>
      <c r="D21" s="337"/>
      <c r="E21" s="337">
        <v>239356</v>
      </c>
      <c r="F21" s="337"/>
      <c r="G21" s="337">
        <v>0</v>
      </c>
      <c r="H21" s="337"/>
      <c r="I21" s="337">
        <v>0</v>
      </c>
      <c r="J21" s="337"/>
      <c r="K21" s="337">
        <v>0</v>
      </c>
      <c r="L21" s="337"/>
      <c r="M21" s="337">
        <v>23353281.650000006</v>
      </c>
      <c r="N21" s="337"/>
      <c r="O21" s="337">
        <v>0</v>
      </c>
      <c r="P21" s="337"/>
      <c r="Q21" s="337">
        <v>0</v>
      </c>
      <c r="R21" s="338"/>
      <c r="S21" s="339">
        <f t="shared" si="0"/>
        <v>23401152.850000005</v>
      </c>
    </row>
    <row r="22" spans="1:19" ht="13.5" thickBot="1" x14ac:dyDescent="0.25">
      <c r="A22" s="340"/>
      <c r="B22" s="341" t="s">
        <v>80</v>
      </c>
      <c r="C22" s="342">
        <f>SUM(C8:C21)</f>
        <v>30948978.670000006</v>
      </c>
      <c r="D22" s="342">
        <f t="shared" ref="D22:S22" si="1">SUM(D8:D21)</f>
        <v>0</v>
      </c>
      <c r="E22" s="342">
        <f t="shared" si="1"/>
        <v>7506981.46</v>
      </c>
      <c r="F22" s="342">
        <f t="shared" si="1"/>
        <v>0</v>
      </c>
      <c r="G22" s="342">
        <f t="shared" si="1"/>
        <v>0</v>
      </c>
      <c r="H22" s="342">
        <f t="shared" si="1"/>
        <v>0</v>
      </c>
      <c r="I22" s="342">
        <f t="shared" si="1"/>
        <v>0</v>
      </c>
      <c r="J22" s="342">
        <f t="shared" si="1"/>
        <v>0</v>
      </c>
      <c r="K22" s="342">
        <f t="shared" si="1"/>
        <v>0</v>
      </c>
      <c r="L22" s="342">
        <f t="shared" si="1"/>
        <v>0</v>
      </c>
      <c r="M22" s="342">
        <f t="shared" si="1"/>
        <v>45114150.420000017</v>
      </c>
      <c r="N22" s="342">
        <f t="shared" si="1"/>
        <v>1675200</v>
      </c>
      <c r="O22" s="342">
        <f t="shared" si="1"/>
        <v>45083.02</v>
      </c>
      <c r="P22" s="342">
        <f t="shared" si="1"/>
        <v>0</v>
      </c>
      <c r="Q22" s="342">
        <f t="shared" si="1"/>
        <v>0</v>
      </c>
      <c r="R22" s="342">
        <f t="shared" si="1"/>
        <v>0</v>
      </c>
      <c r="S22" s="342">
        <f t="shared" si="1"/>
        <v>48358371.242000014</v>
      </c>
    </row>
    <row r="24" spans="1:19" s="346" customFormat="1" x14ac:dyDescent="0.2">
      <c r="A24" s="343"/>
      <c r="B24" s="224"/>
      <c r="C24" s="344"/>
      <c r="D24" s="224"/>
      <c r="E24" s="344"/>
      <c r="F24" s="224"/>
      <c r="G24" s="344"/>
      <c r="H24" s="224"/>
      <c r="I24" s="344"/>
      <c r="J24" s="224"/>
      <c r="K24" s="344"/>
      <c r="L24" s="224"/>
      <c r="M24" s="344"/>
      <c r="N24" s="345"/>
      <c r="O24" s="344"/>
      <c r="P24" s="224"/>
      <c r="Q24" s="224"/>
      <c r="R24" s="224"/>
      <c r="S24" s="344"/>
    </row>
  </sheetData>
  <mergeCells count="10">
    <mergeCell ref="M6:N6"/>
    <mergeCell ref="O6:P6"/>
    <mergeCell ref="Q6:R6"/>
    <mergeCell ref="S6:S7"/>
    <mergeCell ref="B6:B7"/>
    <mergeCell ref="C6:D6"/>
    <mergeCell ref="E6:F6"/>
    <mergeCell ref="G6:H6"/>
    <mergeCell ref="I6:J6"/>
    <mergeCell ref="K6:L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C10D6-0633-4597-B6B9-606F5FB1DFDA}">
  <dimension ref="A1:V28"/>
  <sheetViews>
    <sheetView zoomScale="70" zoomScaleNormal="70" workbookViewId="0">
      <pane xSplit="2" ySplit="6" topLeftCell="C7" activePane="bottomRight" state="frozen"/>
      <selection activeCell="C22" sqref="C22"/>
      <selection pane="topRight" activeCell="C22" sqref="C22"/>
      <selection pane="bottomLeft" activeCell="C22" sqref="C22"/>
      <selection pane="bottomRight" activeCell="B1" sqref="B1"/>
    </sheetView>
  </sheetViews>
  <sheetFormatPr defaultColWidth="9.140625" defaultRowHeight="12.75" x14ac:dyDescent="0.2"/>
  <cols>
    <col min="1" max="1" width="11.28515625" style="17" customWidth="1"/>
    <col min="2" max="2" width="64.7109375" style="17" customWidth="1"/>
    <col min="3" max="3" width="19" style="17" customWidth="1"/>
    <col min="4" max="4" width="19.5703125" style="17" customWidth="1"/>
    <col min="5" max="5" width="31.140625" style="17" customWidth="1"/>
    <col min="6" max="6" width="29.140625" style="17" customWidth="1"/>
    <col min="7" max="7" width="28.5703125" style="17" customWidth="1"/>
    <col min="8" max="8" width="26.42578125" style="17" customWidth="1"/>
    <col min="9" max="9" width="23.7109375" style="17" customWidth="1"/>
    <col min="10" max="10" width="21.5703125" style="17" customWidth="1"/>
    <col min="11" max="11" width="15.7109375" style="17" customWidth="1"/>
    <col min="12" max="12" width="13.28515625" style="17" customWidth="1"/>
    <col min="13" max="13" width="20.85546875" style="17" customWidth="1"/>
    <col min="14" max="14" width="19.28515625" style="17" customWidth="1"/>
    <col min="15" max="15" width="18.42578125" style="17" customWidth="1"/>
    <col min="16" max="16" width="19" style="17" customWidth="1"/>
    <col min="17" max="17" width="20.28515625" style="17" customWidth="1"/>
    <col min="18" max="18" width="18" style="17" customWidth="1"/>
    <col min="19" max="19" width="36" style="17" customWidth="1"/>
    <col min="20" max="20" width="19.42578125" style="17" customWidth="1"/>
    <col min="21" max="21" width="19.140625" style="17" customWidth="1"/>
    <col min="22" max="22" width="20" style="17" customWidth="1"/>
    <col min="23" max="16384" width="9.140625" style="89"/>
  </cols>
  <sheetData>
    <row r="1" spans="1:22" x14ac:dyDescent="0.2">
      <c r="A1" s="17" t="s">
        <v>27</v>
      </c>
      <c r="B1" s="17" t="str">
        <f>'11. CRWA'!B1</f>
        <v>სს სილქ ბანკი</v>
      </c>
    </row>
    <row r="2" spans="1:22" x14ac:dyDescent="0.2">
      <c r="A2" s="17" t="s">
        <v>28</v>
      </c>
      <c r="B2" s="63">
        <f>'11. CRWA'!B2</f>
        <v>44926</v>
      </c>
    </row>
    <row r="4" spans="1:22" ht="27.75" thickBot="1" x14ac:dyDescent="0.35">
      <c r="A4" s="17" t="s">
        <v>423</v>
      </c>
      <c r="B4" s="328" t="s">
        <v>424</v>
      </c>
      <c r="V4" s="285" t="s">
        <v>74</v>
      </c>
    </row>
    <row r="5" spans="1:22" x14ac:dyDescent="0.2">
      <c r="A5" s="347"/>
      <c r="B5" s="348"/>
      <c r="C5" s="664" t="s">
        <v>425</v>
      </c>
      <c r="D5" s="665"/>
      <c r="E5" s="665"/>
      <c r="F5" s="665"/>
      <c r="G5" s="665"/>
      <c r="H5" s="665"/>
      <c r="I5" s="665"/>
      <c r="J5" s="665"/>
      <c r="K5" s="665"/>
      <c r="L5" s="666"/>
      <c r="M5" s="664" t="s">
        <v>426</v>
      </c>
      <c r="N5" s="665"/>
      <c r="O5" s="665"/>
      <c r="P5" s="665"/>
      <c r="Q5" s="665"/>
      <c r="R5" s="665"/>
      <c r="S5" s="666"/>
      <c r="T5" s="667" t="s">
        <v>427</v>
      </c>
      <c r="U5" s="667" t="s">
        <v>428</v>
      </c>
      <c r="V5" s="669" t="s">
        <v>429</v>
      </c>
    </row>
    <row r="6" spans="1:22" s="226" customFormat="1" ht="127.5" x14ac:dyDescent="0.25">
      <c r="A6" s="125"/>
      <c r="B6" s="349"/>
      <c r="C6" s="350" t="s">
        <v>430</v>
      </c>
      <c r="D6" s="351" t="s">
        <v>431</v>
      </c>
      <c r="E6" s="352" t="s">
        <v>432</v>
      </c>
      <c r="F6" s="352" t="s">
        <v>433</v>
      </c>
      <c r="G6" s="351" t="s">
        <v>434</v>
      </c>
      <c r="H6" s="351" t="s">
        <v>435</v>
      </c>
      <c r="I6" s="351" t="s">
        <v>436</v>
      </c>
      <c r="J6" s="351" t="s">
        <v>437</v>
      </c>
      <c r="K6" s="351" t="s">
        <v>438</v>
      </c>
      <c r="L6" s="353" t="s">
        <v>439</v>
      </c>
      <c r="M6" s="350" t="s">
        <v>440</v>
      </c>
      <c r="N6" s="351" t="s">
        <v>441</v>
      </c>
      <c r="O6" s="351" t="s">
        <v>442</v>
      </c>
      <c r="P6" s="351" t="s">
        <v>443</v>
      </c>
      <c r="Q6" s="351" t="s">
        <v>444</v>
      </c>
      <c r="R6" s="351" t="s">
        <v>445</v>
      </c>
      <c r="S6" s="353" t="s">
        <v>446</v>
      </c>
      <c r="T6" s="668"/>
      <c r="U6" s="668"/>
      <c r="V6" s="670"/>
    </row>
    <row r="7" spans="1:22" ht="25.5" x14ac:dyDescent="0.2">
      <c r="A7" s="354">
        <v>1</v>
      </c>
      <c r="B7" s="355" t="s">
        <v>409</v>
      </c>
      <c r="C7" s="356">
        <v>0</v>
      </c>
      <c r="D7" s="357">
        <v>0</v>
      </c>
      <c r="E7" s="357">
        <v>0</v>
      </c>
      <c r="F7" s="357">
        <v>0</v>
      </c>
      <c r="G7" s="356">
        <v>0</v>
      </c>
      <c r="H7" s="357">
        <v>0</v>
      </c>
      <c r="I7" s="357">
        <v>0</v>
      </c>
      <c r="J7" s="357">
        <v>0</v>
      </c>
      <c r="K7" s="356">
        <v>0</v>
      </c>
      <c r="L7" s="357">
        <v>0</v>
      </c>
      <c r="M7" s="357">
        <v>0</v>
      </c>
      <c r="N7" s="357">
        <v>0</v>
      </c>
      <c r="O7" s="356">
        <v>0</v>
      </c>
      <c r="P7" s="357">
        <v>0</v>
      </c>
      <c r="Q7" s="357">
        <v>0</v>
      </c>
      <c r="R7" s="357">
        <v>0</v>
      </c>
      <c r="S7" s="356">
        <v>0</v>
      </c>
      <c r="T7" s="357">
        <v>0</v>
      </c>
      <c r="U7" s="357">
        <v>0</v>
      </c>
      <c r="V7" s="358">
        <f>SUM(C7:S7)</f>
        <v>0</v>
      </c>
    </row>
    <row r="8" spans="1:22" ht="25.5" x14ac:dyDescent="0.2">
      <c r="A8" s="354">
        <v>2</v>
      </c>
      <c r="B8" s="355" t="s">
        <v>410</v>
      </c>
      <c r="C8" s="356">
        <v>0</v>
      </c>
      <c r="D8" s="357">
        <v>0</v>
      </c>
      <c r="E8" s="357">
        <v>0</v>
      </c>
      <c r="F8" s="357">
        <v>0</v>
      </c>
      <c r="G8" s="356">
        <v>0</v>
      </c>
      <c r="H8" s="357">
        <v>0</v>
      </c>
      <c r="I8" s="357">
        <v>0</v>
      </c>
      <c r="J8" s="357">
        <v>0</v>
      </c>
      <c r="K8" s="356">
        <v>0</v>
      </c>
      <c r="L8" s="357">
        <v>0</v>
      </c>
      <c r="M8" s="357">
        <v>0</v>
      </c>
      <c r="N8" s="357">
        <v>0</v>
      </c>
      <c r="O8" s="356">
        <v>0</v>
      </c>
      <c r="P8" s="357">
        <v>0</v>
      </c>
      <c r="Q8" s="357">
        <v>0</v>
      </c>
      <c r="R8" s="357">
        <v>0</v>
      </c>
      <c r="S8" s="356">
        <v>0</v>
      </c>
      <c r="T8" s="357">
        <v>0</v>
      </c>
      <c r="U8" s="357">
        <v>0</v>
      </c>
      <c r="V8" s="358">
        <f t="shared" ref="V8:V20" si="0">SUM(C8:S8)</f>
        <v>0</v>
      </c>
    </row>
    <row r="9" spans="1:22" x14ac:dyDescent="0.2">
      <c r="A9" s="354">
        <v>3</v>
      </c>
      <c r="B9" s="355" t="s">
        <v>411</v>
      </c>
      <c r="C9" s="356">
        <v>0</v>
      </c>
      <c r="D9" s="357">
        <v>0</v>
      </c>
      <c r="E9" s="357">
        <v>0</v>
      </c>
      <c r="F9" s="357">
        <v>0</v>
      </c>
      <c r="G9" s="356">
        <v>0</v>
      </c>
      <c r="H9" s="357">
        <v>0</v>
      </c>
      <c r="I9" s="357">
        <v>0</v>
      </c>
      <c r="J9" s="357">
        <v>0</v>
      </c>
      <c r="K9" s="356">
        <v>0</v>
      </c>
      <c r="L9" s="357">
        <v>0</v>
      </c>
      <c r="M9" s="357">
        <v>0</v>
      </c>
      <c r="N9" s="357">
        <v>0</v>
      </c>
      <c r="O9" s="356">
        <v>0</v>
      </c>
      <c r="P9" s="357">
        <v>0</v>
      </c>
      <c r="Q9" s="357">
        <v>0</v>
      </c>
      <c r="R9" s="357">
        <v>0</v>
      </c>
      <c r="S9" s="356">
        <v>0</v>
      </c>
      <c r="T9" s="357">
        <v>0</v>
      </c>
      <c r="U9" s="357">
        <v>0</v>
      </c>
      <c r="V9" s="358">
        <f>SUM(C9:S9)</f>
        <v>0</v>
      </c>
    </row>
    <row r="10" spans="1:22" ht="25.5" x14ac:dyDescent="0.2">
      <c r="A10" s="354">
        <v>4</v>
      </c>
      <c r="B10" s="355" t="s">
        <v>412</v>
      </c>
      <c r="C10" s="356">
        <v>0</v>
      </c>
      <c r="D10" s="357">
        <v>0</v>
      </c>
      <c r="E10" s="357">
        <v>0</v>
      </c>
      <c r="F10" s="357">
        <v>0</v>
      </c>
      <c r="G10" s="356">
        <v>0</v>
      </c>
      <c r="H10" s="357">
        <v>0</v>
      </c>
      <c r="I10" s="357">
        <v>0</v>
      </c>
      <c r="J10" s="357">
        <v>0</v>
      </c>
      <c r="K10" s="356">
        <v>0</v>
      </c>
      <c r="L10" s="357">
        <v>0</v>
      </c>
      <c r="M10" s="357">
        <v>0</v>
      </c>
      <c r="N10" s="357">
        <v>0</v>
      </c>
      <c r="O10" s="356">
        <v>0</v>
      </c>
      <c r="P10" s="357">
        <v>0</v>
      </c>
      <c r="Q10" s="357">
        <v>0</v>
      </c>
      <c r="R10" s="357">
        <v>0</v>
      </c>
      <c r="S10" s="356">
        <v>0</v>
      </c>
      <c r="T10" s="357">
        <v>0</v>
      </c>
      <c r="U10" s="357">
        <v>0</v>
      </c>
      <c r="V10" s="358">
        <f t="shared" si="0"/>
        <v>0</v>
      </c>
    </row>
    <row r="11" spans="1:22" ht="25.5" x14ac:dyDescent="0.2">
      <c r="A11" s="354">
        <v>5</v>
      </c>
      <c r="B11" s="355" t="s">
        <v>413</v>
      </c>
      <c r="C11" s="356">
        <v>0</v>
      </c>
      <c r="D11" s="357">
        <v>0</v>
      </c>
      <c r="E11" s="357">
        <v>0</v>
      </c>
      <c r="F11" s="357">
        <v>0</v>
      </c>
      <c r="G11" s="356">
        <v>0</v>
      </c>
      <c r="H11" s="357">
        <v>0</v>
      </c>
      <c r="I11" s="357">
        <v>0</v>
      </c>
      <c r="J11" s="357">
        <v>0</v>
      </c>
      <c r="K11" s="356">
        <v>0</v>
      </c>
      <c r="L11" s="357">
        <v>0</v>
      </c>
      <c r="M11" s="357">
        <v>0</v>
      </c>
      <c r="N11" s="357">
        <v>0</v>
      </c>
      <c r="O11" s="356">
        <v>0</v>
      </c>
      <c r="P11" s="357">
        <v>0</v>
      </c>
      <c r="Q11" s="357">
        <v>0</v>
      </c>
      <c r="R11" s="357">
        <v>0</v>
      </c>
      <c r="S11" s="356">
        <v>0</v>
      </c>
      <c r="T11" s="357">
        <v>0</v>
      </c>
      <c r="U11" s="357">
        <v>0</v>
      </c>
      <c r="V11" s="358">
        <f t="shared" si="0"/>
        <v>0</v>
      </c>
    </row>
    <row r="12" spans="1:22" x14ac:dyDescent="0.2">
      <c r="A12" s="354">
        <v>6</v>
      </c>
      <c r="B12" s="355" t="s">
        <v>414</v>
      </c>
      <c r="C12" s="356">
        <v>0</v>
      </c>
      <c r="D12" s="357">
        <v>0</v>
      </c>
      <c r="E12" s="357">
        <v>0</v>
      </c>
      <c r="F12" s="357">
        <v>0</v>
      </c>
      <c r="G12" s="356">
        <v>0</v>
      </c>
      <c r="H12" s="357">
        <v>0</v>
      </c>
      <c r="I12" s="357">
        <v>0</v>
      </c>
      <c r="J12" s="357">
        <v>0</v>
      </c>
      <c r="K12" s="356">
        <v>0</v>
      </c>
      <c r="L12" s="357">
        <v>0</v>
      </c>
      <c r="M12" s="357">
        <v>0</v>
      </c>
      <c r="N12" s="357">
        <v>0</v>
      </c>
      <c r="O12" s="356">
        <v>0</v>
      </c>
      <c r="P12" s="357">
        <v>0</v>
      </c>
      <c r="Q12" s="357">
        <v>0</v>
      </c>
      <c r="R12" s="357">
        <v>0</v>
      </c>
      <c r="S12" s="356">
        <v>0</v>
      </c>
      <c r="T12" s="357">
        <v>0</v>
      </c>
      <c r="U12" s="357">
        <v>0</v>
      </c>
      <c r="V12" s="358">
        <f t="shared" si="0"/>
        <v>0</v>
      </c>
    </row>
    <row r="13" spans="1:22" ht="25.5" x14ac:dyDescent="0.2">
      <c r="A13" s="354">
        <v>7</v>
      </c>
      <c r="B13" s="355" t="s">
        <v>415</v>
      </c>
      <c r="C13" s="356">
        <v>0</v>
      </c>
      <c r="D13" s="357">
        <v>0</v>
      </c>
      <c r="E13" s="357">
        <v>0</v>
      </c>
      <c r="F13" s="357">
        <v>0</v>
      </c>
      <c r="G13" s="356">
        <v>0</v>
      </c>
      <c r="H13" s="357">
        <v>0</v>
      </c>
      <c r="I13" s="357">
        <v>0</v>
      </c>
      <c r="J13" s="357">
        <v>0</v>
      </c>
      <c r="K13" s="356">
        <v>0</v>
      </c>
      <c r="L13" s="357">
        <v>0</v>
      </c>
      <c r="M13" s="357">
        <v>0</v>
      </c>
      <c r="N13" s="357">
        <v>0</v>
      </c>
      <c r="O13" s="356">
        <v>0</v>
      </c>
      <c r="P13" s="357">
        <v>0</v>
      </c>
      <c r="Q13" s="357">
        <v>0</v>
      </c>
      <c r="R13" s="357">
        <v>0</v>
      </c>
      <c r="S13" s="356">
        <v>0</v>
      </c>
      <c r="T13" s="357">
        <v>0</v>
      </c>
      <c r="U13" s="357">
        <v>0</v>
      </c>
      <c r="V13" s="358">
        <f t="shared" si="0"/>
        <v>0</v>
      </c>
    </row>
    <row r="14" spans="1:22" x14ac:dyDescent="0.2">
      <c r="A14" s="354">
        <v>8</v>
      </c>
      <c r="B14" s="355" t="s">
        <v>416</v>
      </c>
      <c r="C14" s="356">
        <v>0</v>
      </c>
      <c r="D14" s="357">
        <v>0</v>
      </c>
      <c r="E14" s="357">
        <v>0</v>
      </c>
      <c r="F14" s="357">
        <v>0</v>
      </c>
      <c r="G14" s="356">
        <v>0</v>
      </c>
      <c r="H14" s="357">
        <v>0</v>
      </c>
      <c r="I14" s="357">
        <v>0</v>
      </c>
      <c r="J14" s="357">
        <v>0</v>
      </c>
      <c r="K14" s="356">
        <v>0</v>
      </c>
      <c r="L14" s="357">
        <v>0</v>
      </c>
      <c r="M14" s="357">
        <v>0</v>
      </c>
      <c r="N14" s="357">
        <v>0</v>
      </c>
      <c r="O14" s="356">
        <v>0</v>
      </c>
      <c r="P14" s="357">
        <v>0</v>
      </c>
      <c r="Q14" s="357">
        <v>0</v>
      </c>
      <c r="R14" s="357">
        <v>0</v>
      </c>
      <c r="S14" s="356">
        <v>0</v>
      </c>
      <c r="T14" s="357">
        <v>0</v>
      </c>
      <c r="U14" s="357">
        <v>0</v>
      </c>
      <c r="V14" s="358">
        <f t="shared" si="0"/>
        <v>0</v>
      </c>
    </row>
    <row r="15" spans="1:22" ht="25.5" x14ac:dyDescent="0.2">
      <c r="A15" s="354">
        <v>9</v>
      </c>
      <c r="B15" s="355" t="s">
        <v>417</v>
      </c>
      <c r="C15" s="356">
        <v>0</v>
      </c>
      <c r="D15" s="357">
        <v>0</v>
      </c>
      <c r="E15" s="357">
        <v>0</v>
      </c>
      <c r="F15" s="357">
        <v>0</v>
      </c>
      <c r="G15" s="356">
        <v>0</v>
      </c>
      <c r="H15" s="357">
        <v>0</v>
      </c>
      <c r="I15" s="357">
        <v>0</v>
      </c>
      <c r="J15" s="357">
        <v>0</v>
      </c>
      <c r="K15" s="356">
        <v>0</v>
      </c>
      <c r="L15" s="357">
        <v>0</v>
      </c>
      <c r="M15" s="357">
        <v>0</v>
      </c>
      <c r="N15" s="357">
        <v>0</v>
      </c>
      <c r="O15" s="356">
        <v>0</v>
      </c>
      <c r="P15" s="357">
        <v>0</v>
      </c>
      <c r="Q15" s="357">
        <v>0</v>
      </c>
      <c r="R15" s="357">
        <v>0</v>
      </c>
      <c r="S15" s="356">
        <v>0</v>
      </c>
      <c r="T15" s="357">
        <v>0</v>
      </c>
      <c r="U15" s="357">
        <v>0</v>
      </c>
      <c r="V15" s="358">
        <f t="shared" si="0"/>
        <v>0</v>
      </c>
    </row>
    <row r="16" spans="1:22" x14ac:dyDescent="0.2">
      <c r="A16" s="354">
        <v>10</v>
      </c>
      <c r="B16" s="355" t="s">
        <v>418</v>
      </c>
      <c r="C16" s="356">
        <v>0</v>
      </c>
      <c r="D16" s="357">
        <v>0</v>
      </c>
      <c r="E16" s="357">
        <v>0</v>
      </c>
      <c r="F16" s="357">
        <v>0</v>
      </c>
      <c r="G16" s="356">
        <v>0</v>
      </c>
      <c r="H16" s="357">
        <v>0</v>
      </c>
      <c r="I16" s="357">
        <v>0</v>
      </c>
      <c r="J16" s="357">
        <v>0</v>
      </c>
      <c r="K16" s="356">
        <v>0</v>
      </c>
      <c r="L16" s="357">
        <v>0</v>
      </c>
      <c r="M16" s="357">
        <v>0</v>
      </c>
      <c r="N16" s="357">
        <v>0</v>
      </c>
      <c r="O16" s="356">
        <v>0</v>
      </c>
      <c r="P16" s="357">
        <v>0</v>
      </c>
      <c r="Q16" s="357">
        <v>0</v>
      </c>
      <c r="R16" s="357">
        <v>0</v>
      </c>
      <c r="S16" s="356">
        <v>0</v>
      </c>
      <c r="T16" s="357">
        <v>0</v>
      </c>
      <c r="U16" s="357">
        <v>0</v>
      </c>
      <c r="V16" s="358">
        <f t="shared" si="0"/>
        <v>0</v>
      </c>
    </row>
    <row r="17" spans="1:22" x14ac:dyDescent="0.2">
      <c r="A17" s="354">
        <v>11</v>
      </c>
      <c r="B17" s="355" t="s">
        <v>419</v>
      </c>
      <c r="C17" s="356">
        <v>0</v>
      </c>
      <c r="D17" s="357">
        <v>0</v>
      </c>
      <c r="E17" s="357">
        <v>0</v>
      </c>
      <c r="F17" s="357">
        <v>0</v>
      </c>
      <c r="G17" s="356">
        <v>0</v>
      </c>
      <c r="H17" s="357">
        <v>0</v>
      </c>
      <c r="I17" s="357">
        <v>0</v>
      </c>
      <c r="J17" s="357">
        <v>0</v>
      </c>
      <c r="K17" s="356">
        <v>0</v>
      </c>
      <c r="L17" s="357">
        <v>0</v>
      </c>
      <c r="M17" s="357">
        <v>0</v>
      </c>
      <c r="N17" s="357">
        <v>0</v>
      </c>
      <c r="O17" s="356">
        <v>0</v>
      </c>
      <c r="P17" s="357">
        <v>0</v>
      </c>
      <c r="Q17" s="357">
        <v>0</v>
      </c>
      <c r="R17" s="357">
        <v>0</v>
      </c>
      <c r="S17" s="356">
        <v>0</v>
      </c>
      <c r="T17" s="357">
        <v>0</v>
      </c>
      <c r="U17" s="357">
        <v>0</v>
      </c>
      <c r="V17" s="358">
        <f t="shared" si="0"/>
        <v>0</v>
      </c>
    </row>
    <row r="18" spans="1:22" x14ac:dyDescent="0.2">
      <c r="A18" s="354">
        <v>12</v>
      </c>
      <c r="B18" s="355" t="s">
        <v>420</v>
      </c>
      <c r="C18" s="356">
        <v>0</v>
      </c>
      <c r="D18" s="357">
        <v>0</v>
      </c>
      <c r="E18" s="357">
        <v>0</v>
      </c>
      <c r="F18" s="357">
        <v>0</v>
      </c>
      <c r="G18" s="356">
        <v>0</v>
      </c>
      <c r="H18" s="357">
        <v>0</v>
      </c>
      <c r="I18" s="357">
        <v>0</v>
      </c>
      <c r="J18" s="357">
        <v>0</v>
      </c>
      <c r="K18" s="356">
        <v>0</v>
      </c>
      <c r="L18" s="357">
        <v>0</v>
      </c>
      <c r="M18" s="357">
        <v>0</v>
      </c>
      <c r="N18" s="357">
        <v>0</v>
      </c>
      <c r="O18" s="356">
        <v>0</v>
      </c>
      <c r="P18" s="357">
        <v>0</v>
      </c>
      <c r="Q18" s="357">
        <v>0</v>
      </c>
      <c r="R18" s="357">
        <v>0</v>
      </c>
      <c r="S18" s="356">
        <v>0</v>
      </c>
      <c r="T18" s="357">
        <v>0</v>
      </c>
      <c r="U18" s="357">
        <v>0</v>
      </c>
      <c r="V18" s="358">
        <f t="shared" si="0"/>
        <v>0</v>
      </c>
    </row>
    <row r="19" spans="1:22" x14ac:dyDescent="0.2">
      <c r="A19" s="354">
        <v>13</v>
      </c>
      <c r="B19" s="355" t="s">
        <v>421</v>
      </c>
      <c r="C19" s="356">
        <v>0</v>
      </c>
      <c r="D19" s="357">
        <v>0</v>
      </c>
      <c r="E19" s="357">
        <v>0</v>
      </c>
      <c r="F19" s="357">
        <v>0</v>
      </c>
      <c r="G19" s="356">
        <v>0</v>
      </c>
      <c r="H19" s="357">
        <v>0</v>
      </c>
      <c r="I19" s="357">
        <v>0</v>
      </c>
      <c r="J19" s="357">
        <v>0</v>
      </c>
      <c r="K19" s="356">
        <v>0</v>
      </c>
      <c r="L19" s="357">
        <v>0</v>
      </c>
      <c r="M19" s="357">
        <v>0</v>
      </c>
      <c r="N19" s="357">
        <v>0</v>
      </c>
      <c r="O19" s="356">
        <v>0</v>
      </c>
      <c r="P19" s="357">
        <v>0</v>
      </c>
      <c r="Q19" s="357">
        <v>0</v>
      </c>
      <c r="R19" s="357">
        <v>0</v>
      </c>
      <c r="S19" s="356">
        <v>0</v>
      </c>
      <c r="T19" s="357">
        <v>0</v>
      </c>
      <c r="U19" s="357">
        <v>0</v>
      </c>
      <c r="V19" s="358">
        <f t="shared" si="0"/>
        <v>0</v>
      </c>
    </row>
    <row r="20" spans="1:22" x14ac:dyDescent="0.2">
      <c r="A20" s="354">
        <v>14</v>
      </c>
      <c r="B20" s="355" t="s">
        <v>422</v>
      </c>
      <c r="C20" s="356">
        <v>0</v>
      </c>
      <c r="D20" s="357">
        <v>0</v>
      </c>
      <c r="E20" s="357">
        <v>0</v>
      </c>
      <c r="F20" s="357">
        <v>0</v>
      </c>
      <c r="G20" s="356">
        <v>0</v>
      </c>
      <c r="H20" s="357">
        <v>0</v>
      </c>
      <c r="I20" s="357">
        <v>0</v>
      </c>
      <c r="J20" s="357">
        <v>0</v>
      </c>
      <c r="K20" s="356">
        <v>0</v>
      </c>
      <c r="L20" s="357">
        <v>0</v>
      </c>
      <c r="M20" s="357">
        <v>0</v>
      </c>
      <c r="N20" s="357">
        <v>0</v>
      </c>
      <c r="O20" s="356">
        <v>0</v>
      </c>
      <c r="P20" s="357">
        <v>0</v>
      </c>
      <c r="Q20" s="357">
        <v>0</v>
      </c>
      <c r="R20" s="357">
        <v>0</v>
      </c>
      <c r="S20" s="356">
        <v>0</v>
      </c>
      <c r="T20" s="357">
        <v>0</v>
      </c>
      <c r="U20" s="357">
        <v>0</v>
      </c>
      <c r="V20" s="358">
        <f t="shared" si="0"/>
        <v>0</v>
      </c>
    </row>
    <row r="21" spans="1:22" ht="13.5" thickBot="1" x14ac:dyDescent="0.25">
      <c r="A21" s="340"/>
      <c r="B21" s="359" t="s">
        <v>80</v>
      </c>
      <c r="C21" s="360">
        <f>SUM(C7:C20)</f>
        <v>0</v>
      </c>
      <c r="D21" s="361">
        <f t="shared" ref="D21:V21" si="1">SUM(D7:D20)</f>
        <v>0</v>
      </c>
      <c r="E21" s="361">
        <f t="shared" si="1"/>
        <v>0</v>
      </c>
      <c r="F21" s="361">
        <f t="shared" si="1"/>
        <v>0</v>
      </c>
      <c r="G21" s="361">
        <f t="shared" si="1"/>
        <v>0</v>
      </c>
      <c r="H21" s="361">
        <f t="shared" si="1"/>
        <v>0</v>
      </c>
      <c r="I21" s="361">
        <f t="shared" si="1"/>
        <v>0</v>
      </c>
      <c r="J21" s="361">
        <f t="shared" si="1"/>
        <v>0</v>
      </c>
      <c r="K21" s="361">
        <f t="shared" si="1"/>
        <v>0</v>
      </c>
      <c r="L21" s="362">
        <f t="shared" si="1"/>
        <v>0</v>
      </c>
      <c r="M21" s="360">
        <f t="shared" si="1"/>
        <v>0</v>
      </c>
      <c r="N21" s="361">
        <f t="shared" si="1"/>
        <v>0</v>
      </c>
      <c r="O21" s="361">
        <f t="shared" si="1"/>
        <v>0</v>
      </c>
      <c r="P21" s="361">
        <f t="shared" si="1"/>
        <v>0</v>
      </c>
      <c r="Q21" s="361">
        <f t="shared" si="1"/>
        <v>0</v>
      </c>
      <c r="R21" s="361">
        <f t="shared" si="1"/>
        <v>0</v>
      </c>
      <c r="S21" s="362">
        <f t="shared" si="1"/>
        <v>0</v>
      </c>
      <c r="T21" s="362">
        <f>SUM(T7:T20)</f>
        <v>0</v>
      </c>
      <c r="U21" s="362">
        <f t="shared" si="1"/>
        <v>0</v>
      </c>
      <c r="V21" s="363">
        <f t="shared" si="1"/>
        <v>0</v>
      </c>
    </row>
    <row r="24" spans="1:22" x14ac:dyDescent="0.2">
      <c r="C24" s="364"/>
      <c r="D24" s="364"/>
      <c r="E24" s="364"/>
    </row>
    <row r="25" spans="1:22" x14ac:dyDescent="0.2">
      <c r="A25" s="205"/>
      <c r="B25" s="205"/>
      <c r="D25" s="364"/>
      <c r="E25" s="364"/>
    </row>
    <row r="26" spans="1:22" x14ac:dyDescent="0.2">
      <c r="A26" s="205"/>
      <c r="B26" s="365"/>
      <c r="D26" s="364"/>
      <c r="E26" s="364"/>
    </row>
    <row r="27" spans="1:22" x14ac:dyDescent="0.2">
      <c r="A27" s="205"/>
      <c r="B27" s="205"/>
      <c r="D27" s="364"/>
      <c r="E27" s="364"/>
    </row>
    <row r="28" spans="1:22" x14ac:dyDescent="0.2">
      <c r="A28" s="205"/>
      <c r="B28" s="365"/>
      <c r="D28" s="364"/>
      <c r="E28" s="364"/>
    </row>
  </sheetData>
  <mergeCells count="5">
    <mergeCell ref="C5:L5"/>
    <mergeCell ref="M5:S5"/>
    <mergeCell ref="T5:T6"/>
    <mergeCell ref="U5:U6"/>
    <mergeCell ref="V5:V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E3A8-B273-4467-BCE8-0231F3E2A776}">
  <dimension ref="A1:I31"/>
  <sheetViews>
    <sheetView topLeftCell="A5" zoomScaleNormal="100" workbookViewId="0">
      <selection activeCell="E34" sqref="E34"/>
    </sheetView>
  </sheetViews>
  <sheetFormatPr defaultColWidth="9.140625" defaultRowHeight="12.75" x14ac:dyDescent="0.2"/>
  <cols>
    <col min="1" max="1" width="9.85546875" style="17" customWidth="1"/>
    <col min="2" max="2" width="101.85546875" style="17" customWidth="1"/>
    <col min="3" max="3" width="13.7109375" style="17" customWidth="1"/>
    <col min="4" max="4" width="14.85546875" style="17" bestFit="1" customWidth="1"/>
    <col min="5" max="5" width="17.7109375" style="17" customWidth="1"/>
    <col min="6" max="6" width="18.140625" style="17" customWidth="1"/>
    <col min="7" max="7" width="20" style="17" customWidth="1"/>
    <col min="8" max="8" width="15.28515625" style="17" customWidth="1"/>
    <col min="9" max="16384" width="9.140625" style="89"/>
  </cols>
  <sheetData>
    <row r="1" spans="1:9" x14ac:dyDescent="0.2">
      <c r="A1" s="17" t="s">
        <v>27</v>
      </c>
      <c r="B1" s="17" t="str">
        <f>'12. CRM'!B1</f>
        <v>სს სილქ ბანკი</v>
      </c>
    </row>
    <row r="2" spans="1:9" x14ac:dyDescent="0.2">
      <c r="A2" s="17" t="s">
        <v>28</v>
      </c>
      <c r="B2" s="63">
        <f>'12. CRM'!B2</f>
        <v>44926</v>
      </c>
    </row>
    <row r="4" spans="1:9" ht="13.5" thickBot="1" x14ac:dyDescent="0.25">
      <c r="A4" s="17" t="s">
        <v>447</v>
      </c>
      <c r="B4" s="228" t="s">
        <v>448</v>
      </c>
    </row>
    <row r="5" spans="1:9" x14ac:dyDescent="0.2">
      <c r="A5" s="347"/>
      <c r="B5" s="366"/>
      <c r="C5" s="367" t="s">
        <v>275</v>
      </c>
      <c r="D5" s="367" t="s">
        <v>276</v>
      </c>
      <c r="E5" s="367" t="s">
        <v>277</v>
      </c>
      <c r="F5" s="367" t="s">
        <v>391</v>
      </c>
      <c r="G5" s="368" t="s">
        <v>392</v>
      </c>
      <c r="H5" s="369" t="s">
        <v>393</v>
      </c>
      <c r="I5" s="370"/>
    </row>
    <row r="6" spans="1:9" ht="15" customHeight="1" x14ac:dyDescent="0.2">
      <c r="A6" s="334"/>
      <c r="B6" s="371"/>
      <c r="C6" s="662" t="s">
        <v>449</v>
      </c>
      <c r="D6" s="671" t="s">
        <v>450</v>
      </c>
      <c r="E6" s="672"/>
      <c r="F6" s="662" t="s">
        <v>451</v>
      </c>
      <c r="G6" s="662" t="s">
        <v>452</v>
      </c>
      <c r="H6" s="673" t="s">
        <v>453</v>
      </c>
      <c r="I6" s="370"/>
    </row>
    <row r="7" spans="1:9" ht="63.75" x14ac:dyDescent="0.2">
      <c r="A7" s="334"/>
      <c r="B7" s="371"/>
      <c r="C7" s="663"/>
      <c r="D7" s="189" t="s">
        <v>454</v>
      </c>
      <c r="E7" s="189" t="s">
        <v>455</v>
      </c>
      <c r="F7" s="663"/>
      <c r="G7" s="663"/>
      <c r="H7" s="674"/>
      <c r="I7" s="370"/>
    </row>
    <row r="8" spans="1:9" x14ac:dyDescent="0.2">
      <c r="A8" s="372">
        <v>1</v>
      </c>
      <c r="B8" s="242" t="s">
        <v>409</v>
      </c>
      <c r="C8" s="357">
        <v>31293810.290000007</v>
      </c>
      <c r="D8" s="357"/>
      <c r="E8" s="357"/>
      <c r="F8" s="357">
        <v>1962917.3900000001</v>
      </c>
      <c r="G8" s="373">
        <v>1962917.3900000001</v>
      </c>
      <c r="H8" s="374">
        <f>G8/(C8+E8)</f>
        <v>6.2725419877273744E-2</v>
      </c>
    </row>
    <row r="9" spans="1:9" ht="15" customHeight="1" x14ac:dyDescent="0.2">
      <c r="A9" s="372">
        <v>2</v>
      </c>
      <c r="B9" s="242" t="s">
        <v>410</v>
      </c>
      <c r="C9" s="357">
        <v>0</v>
      </c>
      <c r="D9" s="357"/>
      <c r="E9" s="357"/>
      <c r="F9" s="357">
        <v>0</v>
      </c>
      <c r="G9" s="373">
        <v>0</v>
      </c>
      <c r="H9" s="374" t="e">
        <f t="shared" ref="H9:H21" si="0">G9/(C9+E9)</f>
        <v>#DIV/0!</v>
      </c>
    </row>
    <row r="10" spans="1:9" x14ac:dyDescent="0.2">
      <c r="A10" s="372">
        <v>3</v>
      </c>
      <c r="B10" s="242" t="s">
        <v>411</v>
      </c>
      <c r="C10" s="357">
        <v>0</v>
      </c>
      <c r="D10" s="357"/>
      <c r="E10" s="357"/>
      <c r="F10" s="357">
        <v>0</v>
      </c>
      <c r="G10" s="373">
        <v>0</v>
      </c>
      <c r="H10" s="374" t="e">
        <f t="shared" si="0"/>
        <v>#DIV/0!</v>
      </c>
    </row>
    <row r="11" spans="1:9" x14ac:dyDescent="0.2">
      <c r="A11" s="372">
        <v>4</v>
      </c>
      <c r="B11" s="242" t="s">
        <v>412</v>
      </c>
      <c r="C11" s="357">
        <v>0</v>
      </c>
      <c r="D11" s="357"/>
      <c r="E11" s="357"/>
      <c r="F11" s="357">
        <v>0</v>
      </c>
      <c r="G11" s="373">
        <v>0</v>
      </c>
      <c r="H11" s="374" t="e">
        <f t="shared" si="0"/>
        <v>#DIV/0!</v>
      </c>
    </row>
    <row r="12" spans="1:9" x14ac:dyDescent="0.2">
      <c r="A12" s="372">
        <v>5</v>
      </c>
      <c r="B12" s="242" t="s">
        <v>413</v>
      </c>
      <c r="C12" s="357">
        <v>0</v>
      </c>
      <c r="D12" s="357"/>
      <c r="E12" s="357"/>
      <c r="F12" s="357">
        <v>0</v>
      </c>
      <c r="G12" s="373">
        <v>0</v>
      </c>
      <c r="H12" s="374" t="e">
        <f t="shared" si="0"/>
        <v>#DIV/0!</v>
      </c>
    </row>
    <row r="13" spans="1:9" x14ac:dyDescent="0.2">
      <c r="A13" s="372">
        <v>6</v>
      </c>
      <c r="B13" s="242" t="s">
        <v>414</v>
      </c>
      <c r="C13" s="357">
        <v>7955353.04</v>
      </c>
      <c r="D13" s="357"/>
      <c r="E13" s="357"/>
      <c r="F13" s="357">
        <v>2141252.6720000003</v>
      </c>
      <c r="G13" s="373">
        <v>2141252.6720000003</v>
      </c>
      <c r="H13" s="374">
        <f t="shared" si="0"/>
        <v>0.26915872384715689</v>
      </c>
    </row>
    <row r="14" spans="1:9" x14ac:dyDescent="0.2">
      <c r="A14" s="372">
        <v>7</v>
      </c>
      <c r="B14" s="242" t="s">
        <v>415</v>
      </c>
      <c r="C14" s="357">
        <v>12078319.510000009</v>
      </c>
      <c r="D14" s="357">
        <v>2404189.5699999998</v>
      </c>
      <c r="E14" s="357">
        <v>1675200</v>
      </c>
      <c r="F14" s="357">
        <v>13753519.510000009</v>
      </c>
      <c r="G14" s="373">
        <v>13753519.510000009</v>
      </c>
      <c r="H14" s="374">
        <f t="shared" si="0"/>
        <v>1</v>
      </c>
    </row>
    <row r="15" spans="1:9" x14ac:dyDescent="0.2">
      <c r="A15" s="372">
        <v>8</v>
      </c>
      <c r="B15" s="242" t="s">
        <v>416</v>
      </c>
      <c r="C15" s="357">
        <v>6311735.7800000003</v>
      </c>
      <c r="D15" s="357"/>
      <c r="E15" s="357"/>
      <c r="F15" s="357">
        <v>6311735.7800000003</v>
      </c>
      <c r="G15" s="373">
        <v>6311735.7800000003</v>
      </c>
      <c r="H15" s="374">
        <f t="shared" si="0"/>
        <v>1</v>
      </c>
      <c r="I15" s="89" t="s">
        <v>456</v>
      </c>
    </row>
    <row r="16" spans="1:9" x14ac:dyDescent="0.2">
      <c r="A16" s="372">
        <v>9</v>
      </c>
      <c r="B16" s="242" t="s">
        <v>417</v>
      </c>
      <c r="C16" s="357">
        <v>0</v>
      </c>
      <c r="D16" s="357"/>
      <c r="E16" s="357"/>
      <c r="F16" s="357">
        <v>0</v>
      </c>
      <c r="G16" s="373">
        <v>0</v>
      </c>
      <c r="H16" s="374" t="e">
        <f t="shared" si="0"/>
        <v>#DIV/0!</v>
      </c>
    </row>
    <row r="17" spans="1:8" x14ac:dyDescent="0.2">
      <c r="A17" s="372">
        <v>10</v>
      </c>
      <c r="B17" s="242" t="s">
        <v>418</v>
      </c>
      <c r="C17" s="357">
        <v>720168.51</v>
      </c>
      <c r="D17" s="357"/>
      <c r="E17" s="357"/>
      <c r="F17" s="357">
        <v>720168.51</v>
      </c>
      <c r="G17" s="373">
        <v>720168.51</v>
      </c>
      <c r="H17" s="374">
        <f t="shared" si="0"/>
        <v>1</v>
      </c>
    </row>
    <row r="18" spans="1:8" x14ac:dyDescent="0.2">
      <c r="A18" s="372">
        <v>11</v>
      </c>
      <c r="B18" s="242" t="s">
        <v>419</v>
      </c>
      <c r="C18" s="357">
        <v>45083.02</v>
      </c>
      <c r="D18" s="357"/>
      <c r="E18" s="357"/>
      <c r="F18" s="357">
        <v>67624.53</v>
      </c>
      <c r="G18" s="373">
        <v>67624.53</v>
      </c>
      <c r="H18" s="374">
        <f t="shared" si="0"/>
        <v>1.5</v>
      </c>
    </row>
    <row r="19" spans="1:8" x14ac:dyDescent="0.2">
      <c r="A19" s="372">
        <v>12</v>
      </c>
      <c r="B19" s="242" t="s">
        <v>420</v>
      </c>
      <c r="C19" s="357">
        <v>0</v>
      </c>
      <c r="D19" s="357"/>
      <c r="E19" s="357"/>
      <c r="F19" s="357">
        <v>0</v>
      </c>
      <c r="G19" s="373">
        <v>0</v>
      </c>
      <c r="H19" s="374" t="e">
        <f t="shared" si="0"/>
        <v>#DIV/0!</v>
      </c>
    </row>
    <row r="20" spans="1:8" x14ac:dyDescent="0.2">
      <c r="A20" s="372">
        <v>13</v>
      </c>
      <c r="B20" s="242" t="s">
        <v>421</v>
      </c>
      <c r="C20" s="357">
        <v>0</v>
      </c>
      <c r="D20" s="357"/>
      <c r="E20" s="357"/>
      <c r="F20" s="357">
        <v>0</v>
      </c>
      <c r="G20" s="373">
        <v>0</v>
      </c>
      <c r="H20" s="374" t="e">
        <f t="shared" si="0"/>
        <v>#DIV/0!</v>
      </c>
    </row>
    <row r="21" spans="1:8" x14ac:dyDescent="0.2">
      <c r="A21" s="372">
        <v>14</v>
      </c>
      <c r="B21" s="242" t="s">
        <v>422</v>
      </c>
      <c r="C21" s="357">
        <v>25210723.420000006</v>
      </c>
      <c r="D21" s="357"/>
      <c r="E21" s="357"/>
      <c r="F21" s="357">
        <v>23401152.850000005</v>
      </c>
      <c r="G21" s="373">
        <v>23401152.850000005</v>
      </c>
      <c r="H21" s="374">
        <f t="shared" si="0"/>
        <v>0.92822218784231936</v>
      </c>
    </row>
    <row r="22" spans="1:8" ht="13.5" thickBot="1" x14ac:dyDescent="0.25">
      <c r="A22" s="375"/>
      <c r="B22" s="376" t="s">
        <v>80</v>
      </c>
      <c r="C22" s="361">
        <f>SUM(C8:C21)</f>
        <v>83615193.570000023</v>
      </c>
      <c r="D22" s="361">
        <f>SUM(D8:D21)</f>
        <v>2404189.5699999998</v>
      </c>
      <c r="E22" s="361">
        <f>SUM(E8:E21)</f>
        <v>1675200</v>
      </c>
      <c r="F22" s="361">
        <f>SUM(F8:F21)</f>
        <v>48358371.242000014</v>
      </c>
      <c r="G22" s="361">
        <f>SUM(G8:G21)</f>
        <v>48358371.242000014</v>
      </c>
      <c r="H22" s="377">
        <f>G22/(C22+E22)</f>
        <v>0.56698497002843651</v>
      </c>
    </row>
    <row r="24" spans="1:8" s="380" customFormat="1" x14ac:dyDescent="0.2">
      <c r="A24" s="343"/>
      <c r="B24" s="343"/>
      <c r="C24" s="378"/>
      <c r="D24" s="379"/>
      <c r="E24" s="379"/>
      <c r="F24" s="378"/>
      <c r="G24" s="378"/>
      <c r="H24" s="343"/>
    </row>
    <row r="28" spans="1:8" ht="10.5" customHeight="1" x14ac:dyDescent="0.2"/>
    <row r="31" spans="1:8" x14ac:dyDescent="0.2">
      <c r="E31" s="85"/>
    </row>
  </sheetData>
  <mergeCells count="5">
    <mergeCell ref="C6:C7"/>
    <mergeCell ref="D6:E6"/>
    <mergeCell ref="F6:F7"/>
    <mergeCell ref="G6:G7"/>
    <mergeCell ref="H6:H7"/>
  </mergeCells>
  <pageMargins left="0.7" right="0.7" top="0.75" bottom="0.75" header="0.3" footer="0.3"/>
  <pageSetup paperSize="0" orientation="portrait" horizontalDpi="0" verticalDpi="0" copies="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9E195-749C-4512-BC38-0BBF61D1BD2D}">
  <dimension ref="A1:L28"/>
  <sheetViews>
    <sheetView zoomScale="115" zoomScaleNormal="115" workbookViewId="0">
      <pane xSplit="2" ySplit="6" topLeftCell="C7" activePane="bottomRight" state="frozen"/>
      <selection activeCell="C22" sqref="C22"/>
      <selection pane="topRight" activeCell="C22" sqref="C22"/>
      <selection pane="bottomLeft" activeCell="C22" sqref="C22"/>
      <selection pane="bottomRight" activeCell="G28" sqref="G28"/>
    </sheetView>
  </sheetViews>
  <sheetFormatPr defaultColWidth="9.140625" defaultRowHeight="12.75" x14ac:dyDescent="0.2"/>
  <cols>
    <col min="1" max="1" width="10.5703125" style="17" bestFit="1" customWidth="1"/>
    <col min="2" max="2" width="54.7109375" style="17" customWidth="1"/>
    <col min="3" max="3" width="13.85546875" style="17" customWidth="1"/>
    <col min="4" max="4" width="13.5703125" style="17" bestFit="1" customWidth="1"/>
    <col min="5" max="5" width="14.42578125" style="17" customWidth="1"/>
    <col min="6" max="6" width="14.28515625" style="17" customWidth="1"/>
    <col min="7" max="7" width="13.28515625" style="17" customWidth="1"/>
    <col min="8" max="8" width="13.85546875" style="17" customWidth="1"/>
    <col min="9" max="9" width="15.85546875" style="17" customWidth="1"/>
    <col min="10" max="10" width="17.7109375" style="17" customWidth="1"/>
    <col min="11" max="11" width="14.5703125" style="17" customWidth="1"/>
    <col min="12" max="12" width="10.5703125" style="17" bestFit="1" customWidth="1"/>
    <col min="13" max="16384" width="9.140625" style="17"/>
  </cols>
  <sheetData>
    <row r="1" spans="1:12" x14ac:dyDescent="0.2">
      <c r="A1" s="17" t="s">
        <v>27</v>
      </c>
      <c r="B1" s="17" t="str">
        <f>'13. CRME'!B1</f>
        <v>სს სილქ ბანკი</v>
      </c>
    </row>
    <row r="2" spans="1:12" x14ac:dyDescent="0.2">
      <c r="A2" s="17" t="s">
        <v>28</v>
      </c>
      <c r="B2" s="63">
        <f>'13. CRME'!B2</f>
        <v>44926</v>
      </c>
    </row>
    <row r="4" spans="1:12" ht="13.5" thickBot="1" x14ac:dyDescent="0.25">
      <c r="A4" s="17" t="s">
        <v>457</v>
      </c>
      <c r="B4" s="228" t="s">
        <v>24</v>
      </c>
    </row>
    <row r="5" spans="1:12" ht="30" customHeight="1" x14ac:dyDescent="0.2">
      <c r="A5" s="675"/>
      <c r="B5" s="676"/>
      <c r="C5" s="677" t="s">
        <v>458</v>
      </c>
      <c r="D5" s="677"/>
      <c r="E5" s="677"/>
      <c r="F5" s="677" t="s">
        <v>459</v>
      </c>
      <c r="G5" s="677"/>
      <c r="H5" s="677"/>
      <c r="I5" s="677" t="s">
        <v>460</v>
      </c>
      <c r="J5" s="677"/>
      <c r="K5" s="678"/>
    </row>
    <row r="6" spans="1:12" x14ac:dyDescent="0.2">
      <c r="A6" s="381"/>
      <c r="B6" s="382"/>
      <c r="C6" s="189" t="s">
        <v>78</v>
      </c>
      <c r="D6" s="189" t="s">
        <v>118</v>
      </c>
      <c r="E6" s="189" t="s">
        <v>80</v>
      </c>
      <c r="F6" s="189" t="s">
        <v>78</v>
      </c>
      <c r="G6" s="189" t="s">
        <v>118</v>
      </c>
      <c r="H6" s="189" t="s">
        <v>80</v>
      </c>
      <c r="I6" s="189" t="s">
        <v>78</v>
      </c>
      <c r="J6" s="189" t="s">
        <v>118</v>
      </c>
      <c r="K6" s="383" t="s">
        <v>80</v>
      </c>
    </row>
    <row r="7" spans="1:12" x14ac:dyDescent="0.2">
      <c r="A7" s="384" t="s">
        <v>461</v>
      </c>
      <c r="B7" s="385"/>
      <c r="C7" s="385"/>
      <c r="D7" s="385"/>
      <c r="E7" s="385"/>
      <c r="F7" s="385"/>
      <c r="G7" s="385"/>
      <c r="H7" s="385"/>
      <c r="I7" s="385"/>
      <c r="J7" s="385"/>
      <c r="K7" s="386"/>
    </row>
    <row r="8" spans="1:12" x14ac:dyDescent="0.2">
      <c r="A8" s="387">
        <v>1</v>
      </c>
      <c r="B8" s="388" t="s">
        <v>461</v>
      </c>
      <c r="C8" s="389"/>
      <c r="D8" s="389"/>
      <c r="E8" s="389"/>
      <c r="F8" s="390">
        <v>20170362.509999998</v>
      </c>
      <c r="G8" s="390">
        <v>8669213.3599999994</v>
      </c>
      <c r="H8" s="390">
        <v>28839575.869999997</v>
      </c>
      <c r="I8" s="390">
        <v>17188991.799999997</v>
      </c>
      <c r="J8" s="390">
        <v>2915883.7399999998</v>
      </c>
      <c r="K8" s="391">
        <v>20104875.539999995</v>
      </c>
    </row>
    <row r="9" spans="1:12" x14ac:dyDescent="0.2">
      <c r="A9" s="384" t="s">
        <v>462</v>
      </c>
      <c r="B9" s="385"/>
      <c r="C9" s="392"/>
      <c r="D9" s="392"/>
      <c r="E9" s="392"/>
      <c r="F9" s="392"/>
      <c r="G9" s="392"/>
      <c r="H9" s="392"/>
      <c r="I9" s="392"/>
      <c r="J9" s="392"/>
      <c r="K9" s="393"/>
    </row>
    <row r="10" spans="1:12" x14ac:dyDescent="0.2">
      <c r="A10" s="125">
        <v>2</v>
      </c>
      <c r="B10" s="394" t="s">
        <v>463</v>
      </c>
      <c r="C10" s="395">
        <v>718626.54</v>
      </c>
      <c r="D10" s="396">
        <v>2619532.88</v>
      </c>
      <c r="E10" s="396">
        <v>3338159.42</v>
      </c>
      <c r="F10" s="396">
        <v>217151.19699999999</v>
      </c>
      <c r="G10" s="396">
        <v>1087287.5017500001</v>
      </c>
      <c r="H10" s="395">
        <v>1304438.69875</v>
      </c>
      <c r="I10" s="395">
        <v>40980.655500000001</v>
      </c>
      <c r="J10" s="397">
        <v>136817.823</v>
      </c>
      <c r="K10" s="398">
        <v>177798.4785</v>
      </c>
    </row>
    <row r="11" spans="1:12" x14ac:dyDescent="0.2">
      <c r="A11" s="125">
        <v>3</v>
      </c>
      <c r="B11" s="394" t="s">
        <v>464</v>
      </c>
      <c r="C11" s="395">
        <v>5653226</v>
      </c>
      <c r="D11" s="396">
        <v>6660397.1999999993</v>
      </c>
      <c r="E11" s="396">
        <v>12313623.199999999</v>
      </c>
      <c r="F11" s="396">
        <v>4603110.0962500004</v>
      </c>
      <c r="G11" s="396">
        <v>4214475.9102499997</v>
      </c>
      <c r="H11" s="395">
        <v>8817586.0065000001</v>
      </c>
      <c r="I11" s="395">
        <v>3337168.9405</v>
      </c>
      <c r="J11" s="397">
        <v>2214571.8964999998</v>
      </c>
      <c r="K11" s="398">
        <v>5551740.8369999994</v>
      </c>
      <c r="L11" s="399"/>
    </row>
    <row r="12" spans="1:12" x14ac:dyDescent="0.2">
      <c r="A12" s="125">
        <v>4</v>
      </c>
      <c r="B12" s="394" t="s">
        <v>465</v>
      </c>
      <c r="C12" s="395">
        <v>15617924.26</v>
      </c>
      <c r="D12" s="396">
        <v>0</v>
      </c>
      <c r="E12" s="396">
        <v>15617924.26</v>
      </c>
      <c r="F12" s="396"/>
      <c r="G12" s="396">
        <v>0</v>
      </c>
      <c r="H12" s="395">
        <v>0</v>
      </c>
      <c r="I12" s="395"/>
      <c r="J12" s="397"/>
      <c r="K12" s="398">
        <v>0</v>
      </c>
      <c r="L12" s="399"/>
    </row>
    <row r="13" spans="1:12" x14ac:dyDescent="0.2">
      <c r="A13" s="125">
        <v>5</v>
      </c>
      <c r="B13" s="394" t="s">
        <v>466</v>
      </c>
      <c r="C13" s="395">
        <v>2060145.9300000002</v>
      </c>
      <c r="D13" s="396">
        <v>984813.19</v>
      </c>
      <c r="E13" s="396">
        <v>3044959.12</v>
      </c>
      <c r="F13" s="396">
        <v>862143.728</v>
      </c>
      <c r="G13" s="396">
        <v>191372.62</v>
      </c>
      <c r="H13" s="395">
        <v>1053516.348</v>
      </c>
      <c r="I13" s="395">
        <v>138821.85149999999</v>
      </c>
      <c r="J13" s="397">
        <v>50638.163999999997</v>
      </c>
      <c r="K13" s="398">
        <v>189460.01549999998</v>
      </c>
    </row>
    <row r="14" spans="1:12" x14ac:dyDescent="0.2">
      <c r="A14" s="125">
        <v>6</v>
      </c>
      <c r="B14" s="394" t="s">
        <v>467</v>
      </c>
      <c r="C14" s="395"/>
      <c r="D14" s="396"/>
      <c r="E14" s="396">
        <v>0</v>
      </c>
      <c r="F14" s="396">
        <v>0</v>
      </c>
      <c r="G14" s="396">
        <v>0</v>
      </c>
      <c r="H14" s="395">
        <v>0</v>
      </c>
      <c r="I14" s="395">
        <v>0</v>
      </c>
      <c r="J14" s="397">
        <v>0</v>
      </c>
      <c r="K14" s="398">
        <v>0</v>
      </c>
    </row>
    <row r="15" spans="1:12" x14ac:dyDescent="0.2">
      <c r="A15" s="125">
        <v>7</v>
      </c>
      <c r="B15" s="394" t="s">
        <v>468</v>
      </c>
      <c r="C15" s="395">
        <v>1564531.61</v>
      </c>
      <c r="D15" s="396">
        <v>1500148.6199999999</v>
      </c>
      <c r="E15" s="396">
        <v>3064680.23</v>
      </c>
      <c r="F15" s="396">
        <v>861273.43</v>
      </c>
      <c r="G15" s="396">
        <v>1488771.15</v>
      </c>
      <c r="H15" s="395">
        <v>2350044.58</v>
      </c>
      <c r="I15" s="395">
        <v>861273.43</v>
      </c>
      <c r="J15" s="397">
        <v>1488771.15</v>
      </c>
      <c r="K15" s="398">
        <v>2350044.58</v>
      </c>
    </row>
    <row r="16" spans="1:12" x14ac:dyDescent="0.2">
      <c r="A16" s="125">
        <v>8</v>
      </c>
      <c r="B16" s="400" t="s">
        <v>469</v>
      </c>
      <c r="C16" s="395">
        <v>25614454.34</v>
      </c>
      <c r="D16" s="395">
        <v>11764891.889999997</v>
      </c>
      <c r="E16" s="396">
        <v>37379346.229999997</v>
      </c>
      <c r="F16" s="396">
        <f>SUM(F10:F15)</f>
        <v>6543678.4512499999</v>
      </c>
      <c r="G16" s="396">
        <f>SUM(G10:G15)</f>
        <v>6981907.182</v>
      </c>
      <c r="H16" s="395">
        <f>F16+G16</f>
        <v>13525585.63325</v>
      </c>
      <c r="I16" s="397">
        <f>SUM(I10:I15)</f>
        <v>4378244.8774999995</v>
      </c>
      <c r="J16" s="397">
        <f>SUM(J10:J15)</f>
        <v>3890799.0334999994</v>
      </c>
      <c r="K16" s="398">
        <f>SUM(K10:K15)</f>
        <v>8269043.9109999994</v>
      </c>
    </row>
    <row r="17" spans="1:11" x14ac:dyDescent="0.2">
      <c r="A17" s="384" t="s">
        <v>470</v>
      </c>
      <c r="B17" s="385"/>
      <c r="C17" s="392"/>
      <c r="D17" s="392"/>
      <c r="E17" s="392"/>
      <c r="F17" s="392"/>
      <c r="G17" s="392"/>
      <c r="H17" s="392"/>
      <c r="I17" s="392"/>
      <c r="J17" s="392"/>
      <c r="K17" s="393"/>
    </row>
    <row r="18" spans="1:11" x14ac:dyDescent="0.2">
      <c r="A18" s="125">
        <v>9</v>
      </c>
      <c r="B18" s="394" t="s">
        <v>471</v>
      </c>
      <c r="C18" s="395">
        <v>0</v>
      </c>
      <c r="D18" s="396">
        <v>0</v>
      </c>
      <c r="E18" s="396">
        <v>0</v>
      </c>
      <c r="F18" s="396"/>
      <c r="G18" s="396"/>
      <c r="H18" s="396">
        <f>SUM(F18:G18)</f>
        <v>0</v>
      </c>
      <c r="I18" s="396"/>
      <c r="J18" s="396"/>
      <c r="K18" s="398">
        <f>SUM(I18:J18)</f>
        <v>0</v>
      </c>
    </row>
    <row r="19" spans="1:11" x14ac:dyDescent="0.2">
      <c r="A19" s="125">
        <v>10</v>
      </c>
      <c r="B19" s="394" t="s">
        <v>472</v>
      </c>
      <c r="C19" s="395">
        <v>18338598.91</v>
      </c>
      <c r="D19" s="396">
        <v>14750172.719999999</v>
      </c>
      <c r="E19" s="396">
        <v>33088771.629999999</v>
      </c>
      <c r="F19" s="396">
        <v>498173.27</v>
      </c>
      <c r="G19" s="396">
        <v>93304.054999999993</v>
      </c>
      <c r="H19" s="396">
        <v>591477.32499999995</v>
      </c>
      <c r="I19" s="395">
        <v>3479543.98</v>
      </c>
      <c r="J19" s="397">
        <v>7522066.0549999997</v>
      </c>
      <c r="K19" s="398">
        <v>11001610.035</v>
      </c>
    </row>
    <row r="20" spans="1:11" ht="15" x14ac:dyDescent="0.25">
      <c r="A20" s="125">
        <v>11</v>
      </c>
      <c r="B20" s="394" t="s">
        <v>473</v>
      </c>
      <c r="C20" s="401">
        <v>3688511.01</v>
      </c>
      <c r="D20" s="401">
        <v>0</v>
      </c>
      <c r="E20" s="396">
        <v>3688511.01</v>
      </c>
      <c r="F20" s="396">
        <v>886219.92999999993</v>
      </c>
      <c r="G20" s="396">
        <v>0</v>
      </c>
      <c r="H20" s="396">
        <v>886219.92999999993</v>
      </c>
      <c r="I20" s="396">
        <v>886219.92999999993</v>
      </c>
      <c r="J20" s="396">
        <v>0</v>
      </c>
      <c r="K20" s="398">
        <v>886219.92999999993</v>
      </c>
    </row>
    <row r="21" spans="1:11" ht="13.5" thickBot="1" x14ac:dyDescent="0.25">
      <c r="A21" s="133">
        <v>12</v>
      </c>
      <c r="B21" s="402" t="s">
        <v>474</v>
      </c>
      <c r="C21" s="403">
        <v>22027109.920000002</v>
      </c>
      <c r="D21" s="403">
        <v>14750172.719999999</v>
      </c>
      <c r="E21" s="403">
        <v>36777282.640000001</v>
      </c>
      <c r="F21" s="404">
        <f>SUM(F18:F20)</f>
        <v>1384393.2</v>
      </c>
      <c r="G21" s="404">
        <f>SUM(G18:G20)</f>
        <v>93304.054999999993</v>
      </c>
      <c r="H21" s="404">
        <f>SUM(H18:H20)</f>
        <v>1477697.2549999999</v>
      </c>
      <c r="I21" s="404">
        <f>SUM(I18:I20)</f>
        <v>4365763.91</v>
      </c>
      <c r="J21" s="404">
        <f>SUM(J18:J20)</f>
        <v>7522066.0549999997</v>
      </c>
      <c r="K21" s="398">
        <f>SUM(I21:J21)</f>
        <v>11887829.965</v>
      </c>
    </row>
    <row r="22" spans="1:11" ht="38.25" customHeight="1" thickBot="1" x14ac:dyDescent="0.25">
      <c r="A22" s="405"/>
      <c r="B22" s="406"/>
      <c r="C22" s="406"/>
      <c r="D22" s="406"/>
      <c r="E22" s="406"/>
      <c r="F22" s="679" t="s">
        <v>475</v>
      </c>
      <c r="G22" s="677"/>
      <c r="H22" s="677"/>
      <c r="I22" s="679" t="s">
        <v>476</v>
      </c>
      <c r="J22" s="677"/>
      <c r="K22" s="678"/>
    </row>
    <row r="23" spans="1:11" ht="13.5" thickBot="1" x14ac:dyDescent="0.25">
      <c r="A23" s="407">
        <v>13</v>
      </c>
      <c r="B23" s="408" t="s">
        <v>461</v>
      </c>
      <c r="C23" s="409"/>
      <c r="D23" s="409"/>
      <c r="E23" s="409"/>
      <c r="F23" s="410">
        <f>F8</f>
        <v>20170362.509999998</v>
      </c>
      <c r="G23" s="410">
        <f>G8</f>
        <v>8669213.3599999994</v>
      </c>
      <c r="H23" s="410">
        <f>F23+G23</f>
        <v>28839575.869999997</v>
      </c>
      <c r="I23" s="410">
        <f>I8</f>
        <v>17188991.799999997</v>
      </c>
      <c r="J23" s="410">
        <f>J8</f>
        <v>2915883.7399999998</v>
      </c>
      <c r="K23" s="411">
        <f>I23+J23</f>
        <v>20104875.539999995</v>
      </c>
    </row>
    <row r="24" spans="1:11" ht="13.5" thickBot="1" x14ac:dyDescent="0.25">
      <c r="A24" s="412">
        <v>14</v>
      </c>
      <c r="B24" s="413" t="s">
        <v>477</v>
      </c>
      <c r="C24" s="414"/>
      <c r="D24" s="415"/>
      <c r="E24" s="416"/>
      <c r="F24" s="417">
        <v>5159285.2512499997</v>
      </c>
      <c r="G24" s="417">
        <v>6888603.1269999994</v>
      </c>
      <c r="H24" s="417">
        <v>12047888.378249999</v>
      </c>
      <c r="I24" s="395">
        <v>1094561.2193749999</v>
      </c>
      <c r="J24" s="395">
        <v>972699.75837499998</v>
      </c>
      <c r="K24" s="411">
        <v>2067260.9777499998</v>
      </c>
    </row>
    <row r="25" spans="1:11" ht="13.5" thickBot="1" x14ac:dyDescent="0.25">
      <c r="A25" s="418">
        <v>15</v>
      </c>
      <c r="B25" s="419" t="s">
        <v>66</v>
      </c>
      <c r="C25" s="420"/>
      <c r="D25" s="420"/>
      <c r="E25" s="420"/>
      <c r="F25" s="421">
        <f t="shared" ref="F25:K25" si="0">F23/F24</f>
        <v>3.9095265192233928</v>
      </c>
      <c r="G25" s="421">
        <f t="shared" si="0"/>
        <v>1.2584864014042074</v>
      </c>
      <c r="H25" s="421">
        <f t="shared" si="0"/>
        <v>2.3937452742394227</v>
      </c>
      <c r="I25" s="421">
        <f t="shared" si="0"/>
        <v>15.704002202649752</v>
      </c>
      <c r="J25" s="421">
        <f t="shared" si="0"/>
        <v>2.9977222826407384</v>
      </c>
      <c r="K25" s="422">
        <f t="shared" si="0"/>
        <v>9.725368860724144</v>
      </c>
    </row>
    <row r="28" spans="1:11" ht="63.75" x14ac:dyDescent="0.2">
      <c r="B28" s="153" t="s">
        <v>478</v>
      </c>
    </row>
  </sheetData>
  <mergeCells count="6">
    <mergeCell ref="A5:B5"/>
    <mergeCell ref="C5:E5"/>
    <mergeCell ref="F5:H5"/>
    <mergeCell ref="I5:K5"/>
    <mergeCell ref="F22:H22"/>
    <mergeCell ref="I22:K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2A44-E468-4A41-A750-F3859AB9E851}">
  <dimension ref="A1:N24"/>
  <sheetViews>
    <sheetView zoomScale="90" zoomScaleNormal="90" workbookViewId="0">
      <pane xSplit="1" ySplit="5" topLeftCell="B6" activePane="bottomRight" state="frozen"/>
      <selection activeCell="C22" sqref="C22"/>
      <selection pane="topRight" activeCell="C22" sqref="C22"/>
      <selection pane="bottomLeft" activeCell="C22" sqref="C22"/>
      <selection pane="bottomRight" activeCell="J30" sqref="J30"/>
    </sheetView>
  </sheetViews>
  <sheetFormatPr defaultColWidth="9.140625" defaultRowHeight="15" x14ac:dyDescent="0.3"/>
  <cols>
    <col min="1" max="1" width="10.5703125" style="282" bestFit="1" customWidth="1"/>
    <col min="2" max="2" width="79.85546875" style="282" customWidth="1"/>
    <col min="3" max="3" width="16.5703125" style="282" customWidth="1"/>
    <col min="4" max="4" width="13.140625" style="282" customWidth="1"/>
    <col min="5" max="5" width="18.28515625" style="282" bestFit="1" customWidth="1"/>
    <col min="6" max="13" width="10.7109375" style="282" customWidth="1"/>
    <col min="14" max="14" width="31" style="282" bestFit="1" customWidth="1"/>
    <col min="15" max="16384" width="9.140625" style="89"/>
  </cols>
  <sheetData>
    <row r="1" spans="1:14" x14ac:dyDescent="0.3">
      <c r="A1" s="17" t="s">
        <v>27</v>
      </c>
      <c r="B1" s="282" t="str">
        <f>'14. LCR'!B1</f>
        <v>სს სილქ ბანკი</v>
      </c>
    </row>
    <row r="2" spans="1:14" ht="14.25" customHeight="1" x14ac:dyDescent="0.3">
      <c r="A2" s="282" t="s">
        <v>28</v>
      </c>
      <c r="B2" s="423">
        <f>'14. LCR'!B2</f>
        <v>44926</v>
      </c>
    </row>
    <row r="3" spans="1:14" ht="14.25" customHeight="1" x14ac:dyDescent="0.3"/>
    <row r="4" spans="1:14" ht="15.75" thickBot="1" x14ac:dyDescent="0.35">
      <c r="A4" s="17" t="s">
        <v>479</v>
      </c>
      <c r="B4" s="424" t="s">
        <v>25</v>
      </c>
    </row>
    <row r="5" spans="1:14" s="429" customFormat="1" ht="12.75" x14ac:dyDescent="0.2">
      <c r="A5" s="425"/>
      <c r="B5" s="426"/>
      <c r="C5" s="427" t="s">
        <v>275</v>
      </c>
      <c r="D5" s="427" t="s">
        <v>276</v>
      </c>
      <c r="E5" s="427" t="s">
        <v>277</v>
      </c>
      <c r="F5" s="427" t="s">
        <v>391</v>
      </c>
      <c r="G5" s="427" t="s">
        <v>392</v>
      </c>
      <c r="H5" s="427" t="s">
        <v>393</v>
      </c>
      <c r="I5" s="427" t="s">
        <v>394</v>
      </c>
      <c r="J5" s="427" t="s">
        <v>395</v>
      </c>
      <c r="K5" s="427" t="s">
        <v>396</v>
      </c>
      <c r="L5" s="427" t="s">
        <v>397</v>
      </c>
      <c r="M5" s="427" t="s">
        <v>398</v>
      </c>
      <c r="N5" s="428" t="s">
        <v>399</v>
      </c>
    </row>
    <row r="6" spans="1:14" ht="45" x14ac:dyDescent="0.3">
      <c r="A6" s="430"/>
      <c r="B6" s="431"/>
      <c r="C6" s="432" t="s">
        <v>480</v>
      </c>
      <c r="D6" s="433" t="s">
        <v>481</v>
      </c>
      <c r="E6" s="434" t="s">
        <v>482</v>
      </c>
      <c r="F6" s="435">
        <v>0</v>
      </c>
      <c r="G6" s="435">
        <v>0.2</v>
      </c>
      <c r="H6" s="435">
        <v>0.35</v>
      </c>
      <c r="I6" s="435">
        <v>0.5</v>
      </c>
      <c r="J6" s="435">
        <v>0.75</v>
      </c>
      <c r="K6" s="435">
        <v>1</v>
      </c>
      <c r="L6" s="435">
        <v>1.5</v>
      </c>
      <c r="M6" s="435">
        <v>2.5</v>
      </c>
      <c r="N6" s="436" t="s">
        <v>25</v>
      </c>
    </row>
    <row r="7" spans="1:14" x14ac:dyDescent="0.3">
      <c r="A7" s="437">
        <v>1</v>
      </c>
      <c r="B7" s="438" t="s">
        <v>483</v>
      </c>
      <c r="C7" s="439">
        <f>SUM(C8:C13)</f>
        <v>13393059.6</v>
      </c>
      <c r="D7" s="431"/>
      <c r="E7" s="440">
        <f t="shared" ref="E7:M7" si="0">SUM(E8:E13)</f>
        <v>267861.19199999998</v>
      </c>
      <c r="F7" s="439">
        <f>SUM(F8:F13)</f>
        <v>0</v>
      </c>
      <c r="G7" s="439">
        <f t="shared" si="0"/>
        <v>0</v>
      </c>
      <c r="H7" s="439">
        <f t="shared" si="0"/>
        <v>0</v>
      </c>
      <c r="I7" s="439">
        <f t="shared" si="0"/>
        <v>0</v>
      </c>
      <c r="J7" s="439">
        <f t="shared" si="0"/>
        <v>0</v>
      </c>
      <c r="K7" s="439">
        <f t="shared" si="0"/>
        <v>267861.19199999998</v>
      </c>
      <c r="L7" s="439">
        <f t="shared" si="0"/>
        <v>0</v>
      </c>
      <c r="M7" s="439">
        <f t="shared" si="0"/>
        <v>0</v>
      </c>
      <c r="N7" s="441">
        <f>SUM(N8:N13)</f>
        <v>267861.19199999998</v>
      </c>
    </row>
    <row r="8" spans="1:14" x14ac:dyDescent="0.3">
      <c r="A8" s="437">
        <v>1.1000000000000001</v>
      </c>
      <c r="B8" s="442" t="s">
        <v>484</v>
      </c>
      <c r="C8" s="443">
        <v>13393059.6</v>
      </c>
      <c r="D8" s="444">
        <v>0.02</v>
      </c>
      <c r="E8" s="440">
        <f>C8*D8</f>
        <v>267861.19199999998</v>
      </c>
      <c r="F8" s="443"/>
      <c r="G8" s="443"/>
      <c r="H8" s="443"/>
      <c r="I8" s="443"/>
      <c r="J8" s="443"/>
      <c r="K8" s="443">
        <f>E8</f>
        <v>267861.19199999998</v>
      </c>
      <c r="L8" s="443"/>
      <c r="M8" s="443"/>
      <c r="N8" s="441">
        <f t="shared" ref="N8:N13" si="1">SUMPRODUCT($F$6:$M$6,F8:M8)</f>
        <v>267861.19199999998</v>
      </c>
    </row>
    <row r="9" spans="1:14" x14ac:dyDescent="0.3">
      <c r="A9" s="437">
        <v>1.2</v>
      </c>
      <c r="B9" s="442" t="s">
        <v>485</v>
      </c>
      <c r="C9" s="443">
        <v>0</v>
      </c>
      <c r="D9" s="444">
        <v>0.05</v>
      </c>
      <c r="E9" s="440">
        <f>C9*D9</f>
        <v>0</v>
      </c>
      <c r="F9" s="443"/>
      <c r="G9" s="443"/>
      <c r="H9" s="443"/>
      <c r="I9" s="443"/>
      <c r="J9" s="443"/>
      <c r="K9" s="443"/>
      <c r="L9" s="443"/>
      <c r="M9" s="443"/>
      <c r="N9" s="441">
        <f t="shared" si="1"/>
        <v>0</v>
      </c>
    </row>
    <row r="10" spans="1:14" x14ac:dyDescent="0.3">
      <c r="A10" s="437">
        <v>1.3</v>
      </c>
      <c r="B10" s="442" t="s">
        <v>486</v>
      </c>
      <c r="C10" s="443">
        <v>0</v>
      </c>
      <c r="D10" s="444">
        <v>0.08</v>
      </c>
      <c r="E10" s="440">
        <f>C10*D10</f>
        <v>0</v>
      </c>
      <c r="F10" s="443"/>
      <c r="G10" s="443"/>
      <c r="H10" s="443"/>
      <c r="I10" s="443"/>
      <c r="J10" s="443"/>
      <c r="K10" s="443"/>
      <c r="L10" s="443"/>
      <c r="M10" s="443"/>
      <c r="N10" s="441">
        <f t="shared" si="1"/>
        <v>0</v>
      </c>
    </row>
    <row r="11" spans="1:14" x14ac:dyDescent="0.3">
      <c r="A11" s="437">
        <v>1.4</v>
      </c>
      <c r="B11" s="442" t="s">
        <v>487</v>
      </c>
      <c r="C11" s="443">
        <v>0</v>
      </c>
      <c r="D11" s="444">
        <v>0.11</v>
      </c>
      <c r="E11" s="440">
        <f>C11*D11</f>
        <v>0</v>
      </c>
      <c r="F11" s="443"/>
      <c r="G11" s="443"/>
      <c r="H11" s="443"/>
      <c r="I11" s="443"/>
      <c r="J11" s="443"/>
      <c r="K11" s="443"/>
      <c r="L11" s="443"/>
      <c r="M11" s="443"/>
      <c r="N11" s="441">
        <f t="shared" si="1"/>
        <v>0</v>
      </c>
    </row>
    <row r="12" spans="1:14" x14ac:dyDescent="0.3">
      <c r="A12" s="437">
        <v>1.5</v>
      </c>
      <c r="B12" s="442" t="s">
        <v>488</v>
      </c>
      <c r="C12" s="443">
        <v>0</v>
      </c>
      <c r="D12" s="444">
        <v>0.14000000000000001</v>
      </c>
      <c r="E12" s="440">
        <f>C12*D12</f>
        <v>0</v>
      </c>
      <c r="F12" s="443"/>
      <c r="G12" s="443"/>
      <c r="H12" s="443"/>
      <c r="I12" s="443"/>
      <c r="J12" s="443"/>
      <c r="K12" s="443"/>
      <c r="L12" s="443"/>
      <c r="M12" s="443"/>
      <c r="N12" s="441">
        <f t="shared" si="1"/>
        <v>0</v>
      </c>
    </row>
    <row r="13" spans="1:14" x14ac:dyDescent="0.3">
      <c r="A13" s="437">
        <v>1.6</v>
      </c>
      <c r="B13" s="445" t="s">
        <v>489</v>
      </c>
      <c r="C13" s="443">
        <v>0</v>
      </c>
      <c r="D13" s="446"/>
      <c r="E13" s="443"/>
      <c r="F13" s="443"/>
      <c r="G13" s="443"/>
      <c r="H13" s="443"/>
      <c r="I13" s="443"/>
      <c r="J13" s="443"/>
      <c r="K13" s="443"/>
      <c r="L13" s="443"/>
      <c r="M13" s="443"/>
      <c r="N13" s="441">
        <f t="shared" si="1"/>
        <v>0</v>
      </c>
    </row>
    <row r="14" spans="1:14" x14ac:dyDescent="0.3">
      <c r="A14" s="437">
        <v>2</v>
      </c>
      <c r="B14" s="447" t="s">
        <v>490</v>
      </c>
      <c r="C14" s="439">
        <f>SUM(C15:C20)</f>
        <v>0</v>
      </c>
      <c r="D14" s="431"/>
      <c r="E14" s="440">
        <f t="shared" ref="E14:M14" si="2">SUM(E15:E20)</f>
        <v>0</v>
      </c>
      <c r="F14" s="443">
        <f t="shared" si="2"/>
        <v>0</v>
      </c>
      <c r="G14" s="443">
        <f t="shared" si="2"/>
        <v>0</v>
      </c>
      <c r="H14" s="443">
        <f t="shared" si="2"/>
        <v>0</v>
      </c>
      <c r="I14" s="443">
        <f t="shared" si="2"/>
        <v>0</v>
      </c>
      <c r="J14" s="443">
        <f t="shared" si="2"/>
        <v>0</v>
      </c>
      <c r="K14" s="443">
        <f t="shared" si="2"/>
        <v>0</v>
      </c>
      <c r="L14" s="443">
        <f t="shared" si="2"/>
        <v>0</v>
      </c>
      <c r="M14" s="443">
        <f t="shared" si="2"/>
        <v>0</v>
      </c>
      <c r="N14" s="441">
        <f>SUM(N15:N20)</f>
        <v>0</v>
      </c>
    </row>
    <row r="15" spans="1:14" x14ac:dyDescent="0.3">
      <c r="A15" s="437">
        <v>2.1</v>
      </c>
      <c r="B15" s="445" t="s">
        <v>484</v>
      </c>
      <c r="C15" s="443"/>
      <c r="D15" s="444">
        <v>5.0000000000000001E-3</v>
      </c>
      <c r="E15" s="440">
        <f>C15*D15</f>
        <v>0</v>
      </c>
      <c r="F15" s="443"/>
      <c r="G15" s="443"/>
      <c r="H15" s="443"/>
      <c r="I15" s="443"/>
      <c r="J15" s="443"/>
      <c r="K15" s="443"/>
      <c r="L15" s="443"/>
      <c r="M15" s="443"/>
      <c r="N15" s="441">
        <f t="shared" ref="N15:N20" si="3">SUMPRODUCT($F$6:$M$6,F15:M15)</f>
        <v>0</v>
      </c>
    </row>
    <row r="16" spans="1:14" x14ac:dyDescent="0.3">
      <c r="A16" s="437">
        <v>2.2000000000000002</v>
      </c>
      <c r="B16" s="445" t="s">
        <v>485</v>
      </c>
      <c r="C16" s="443"/>
      <c r="D16" s="444">
        <v>0.01</v>
      </c>
      <c r="E16" s="440">
        <f>C16*D16</f>
        <v>0</v>
      </c>
      <c r="F16" s="443"/>
      <c r="G16" s="443"/>
      <c r="H16" s="443"/>
      <c r="I16" s="443"/>
      <c r="J16" s="443"/>
      <c r="K16" s="443"/>
      <c r="L16" s="443"/>
      <c r="M16" s="443"/>
      <c r="N16" s="441">
        <f t="shared" si="3"/>
        <v>0</v>
      </c>
    </row>
    <row r="17" spans="1:14" x14ac:dyDescent="0.3">
      <c r="A17" s="437">
        <v>2.2999999999999998</v>
      </c>
      <c r="B17" s="445" t="s">
        <v>486</v>
      </c>
      <c r="C17" s="443"/>
      <c r="D17" s="444">
        <v>0.02</v>
      </c>
      <c r="E17" s="440">
        <f>C17*D17</f>
        <v>0</v>
      </c>
      <c r="F17" s="443"/>
      <c r="G17" s="443"/>
      <c r="H17" s="443"/>
      <c r="I17" s="443"/>
      <c r="J17" s="443"/>
      <c r="K17" s="443"/>
      <c r="L17" s="443"/>
      <c r="M17" s="443"/>
      <c r="N17" s="441">
        <f t="shared" si="3"/>
        <v>0</v>
      </c>
    </row>
    <row r="18" spans="1:14" x14ac:dyDescent="0.3">
      <c r="A18" s="437">
        <v>2.4</v>
      </c>
      <c r="B18" s="445" t="s">
        <v>487</v>
      </c>
      <c r="C18" s="443"/>
      <c r="D18" s="444">
        <v>0.03</v>
      </c>
      <c r="E18" s="440">
        <f>C18*D18</f>
        <v>0</v>
      </c>
      <c r="F18" s="443"/>
      <c r="G18" s="443"/>
      <c r="H18" s="443"/>
      <c r="I18" s="443"/>
      <c r="J18" s="443"/>
      <c r="K18" s="443"/>
      <c r="L18" s="443"/>
      <c r="M18" s="443"/>
      <c r="N18" s="441">
        <f t="shared" si="3"/>
        <v>0</v>
      </c>
    </row>
    <row r="19" spans="1:14" x14ac:dyDescent="0.3">
      <c r="A19" s="437">
        <v>2.5</v>
      </c>
      <c r="B19" s="445" t="s">
        <v>488</v>
      </c>
      <c r="C19" s="443"/>
      <c r="D19" s="444">
        <v>0.04</v>
      </c>
      <c r="E19" s="440">
        <f>C19*D19</f>
        <v>0</v>
      </c>
      <c r="F19" s="443"/>
      <c r="G19" s="443"/>
      <c r="H19" s="443"/>
      <c r="I19" s="443"/>
      <c r="J19" s="443"/>
      <c r="K19" s="443"/>
      <c r="L19" s="443"/>
      <c r="M19" s="443"/>
      <c r="N19" s="441">
        <f t="shared" si="3"/>
        <v>0</v>
      </c>
    </row>
    <row r="20" spans="1:14" x14ac:dyDescent="0.3">
      <c r="A20" s="437">
        <v>2.6</v>
      </c>
      <c r="B20" s="445" t="s">
        <v>489</v>
      </c>
      <c r="C20" s="443"/>
      <c r="D20" s="446"/>
      <c r="E20" s="448"/>
      <c r="F20" s="443"/>
      <c r="G20" s="443"/>
      <c r="H20" s="443"/>
      <c r="I20" s="443"/>
      <c r="J20" s="443"/>
      <c r="K20" s="443"/>
      <c r="L20" s="443"/>
      <c r="M20" s="443"/>
      <c r="N20" s="441">
        <f t="shared" si="3"/>
        <v>0</v>
      </c>
    </row>
    <row r="21" spans="1:14" ht="15.75" thickBot="1" x14ac:dyDescent="0.35">
      <c r="A21" s="449">
        <v>3</v>
      </c>
      <c r="B21" s="450" t="s">
        <v>80</v>
      </c>
      <c r="C21" s="451">
        <f>C14+C7</f>
        <v>13393059.6</v>
      </c>
      <c r="D21" s="452"/>
      <c r="E21" s="453">
        <f>E14+E7</f>
        <v>267861.19199999998</v>
      </c>
      <c r="F21" s="454">
        <f>F7+F14</f>
        <v>0</v>
      </c>
      <c r="G21" s="454">
        <f t="shared" ref="G21:L21" si="4">G7+G14</f>
        <v>0</v>
      </c>
      <c r="H21" s="454">
        <f t="shared" si="4"/>
        <v>0</v>
      </c>
      <c r="I21" s="454">
        <f t="shared" si="4"/>
        <v>0</v>
      </c>
      <c r="J21" s="454">
        <f t="shared" si="4"/>
        <v>0</v>
      </c>
      <c r="K21" s="454">
        <f t="shared" si="4"/>
        <v>267861.19199999998</v>
      </c>
      <c r="L21" s="454">
        <f t="shared" si="4"/>
        <v>0</v>
      </c>
      <c r="M21" s="454">
        <f>M7+M14</f>
        <v>0</v>
      </c>
      <c r="N21" s="455">
        <f>N14+N7</f>
        <v>267861.19199999998</v>
      </c>
    </row>
    <row r="22" spans="1:14" x14ac:dyDescent="0.3">
      <c r="E22" s="324"/>
      <c r="F22" s="324"/>
      <c r="G22" s="324"/>
      <c r="H22" s="324"/>
      <c r="I22" s="324"/>
      <c r="J22" s="324"/>
      <c r="K22" s="324"/>
      <c r="L22" s="324"/>
      <c r="M22" s="324"/>
    </row>
    <row r="24" spans="1:14" x14ac:dyDescent="0.3">
      <c r="C24" s="456">
        <v>0</v>
      </c>
      <c r="E24" s="456">
        <v>0</v>
      </c>
      <c r="F24" s="456">
        <v>0</v>
      </c>
      <c r="G24" s="456">
        <v>0</v>
      </c>
      <c r="H24" s="456">
        <v>0</v>
      </c>
      <c r="I24" s="456">
        <v>0</v>
      </c>
      <c r="J24" s="456">
        <v>0</v>
      </c>
      <c r="K24" s="457">
        <v>0</v>
      </c>
      <c r="L24" s="456">
        <v>0</v>
      </c>
      <c r="M24" s="456">
        <v>0</v>
      </c>
      <c r="N24" s="456">
        <v>0</v>
      </c>
    </row>
  </sheetData>
  <conditionalFormatting sqref="E8:E12">
    <cfRule type="expression" dxfId="20" priority="2">
      <formula>(C8*D8)&lt;&gt;SUM(#REF!)</formula>
    </cfRule>
  </conditionalFormatting>
  <conditionalFormatting sqref="E20">
    <cfRule type="expression" dxfId="19" priority="3">
      <formula>$E$88&lt;&gt;SUM(#REF!)</formula>
    </cfRule>
  </conditionalFormatting>
  <conditionalFormatting sqref="E15:E19">
    <cfRule type="expression" dxfId="18" priority="1">
      <formula>(C15*D15)&lt;&gt;SUM(#REF!)</formula>
    </cfRule>
  </conditionalFormatting>
  <pageMargins left="0.7" right="0.7" top="0.75" bottom="0.75" header="0.3" footer="0.3"/>
  <pageSetup paperSize="0" orientation="portrait" horizontalDpi="0" verticalDpi="0" copies="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D78DB-670F-443C-98A2-8F4A5FB46D7B}">
  <dimension ref="A1:H41"/>
  <sheetViews>
    <sheetView topLeftCell="A13" workbookViewId="0">
      <selection activeCell="H40" sqref="H40"/>
    </sheetView>
  </sheetViews>
  <sheetFormatPr defaultRowHeight="15" x14ac:dyDescent="0.25"/>
  <cols>
    <col min="1" max="1" width="11.42578125" customWidth="1"/>
    <col min="2" max="2" width="76.85546875" style="215" customWidth="1"/>
    <col min="3" max="3" width="22.85546875" customWidth="1"/>
  </cols>
  <sheetData>
    <row r="1" spans="1:8" x14ac:dyDescent="0.25">
      <c r="A1" s="17" t="s">
        <v>27</v>
      </c>
      <c r="B1" t="str">
        <f>'15. CCR'!B1</f>
        <v>სს სილქ ბანკი</v>
      </c>
    </row>
    <row r="2" spans="1:8" x14ac:dyDescent="0.25">
      <c r="A2" s="17" t="s">
        <v>28</v>
      </c>
      <c r="B2" s="121">
        <f>'14. LCR'!B2</f>
        <v>44926</v>
      </c>
    </row>
    <row r="3" spans="1:8" x14ac:dyDescent="0.25">
      <c r="A3" s="17"/>
      <c r="B3"/>
    </row>
    <row r="4" spans="1:8" x14ac:dyDescent="0.25">
      <c r="A4" s="17" t="s">
        <v>491</v>
      </c>
      <c r="B4" t="s">
        <v>26</v>
      </c>
    </row>
    <row r="5" spans="1:8" x14ac:dyDescent="0.25">
      <c r="A5" s="458">
        <v>3</v>
      </c>
      <c r="B5" s="458" t="s">
        <v>492</v>
      </c>
      <c r="C5" s="459"/>
    </row>
    <row r="6" spans="1:8" x14ac:dyDescent="0.25">
      <c r="A6" s="460"/>
      <c r="B6" s="461" t="s">
        <v>493</v>
      </c>
      <c r="C6" s="462">
        <v>83893202.610000014</v>
      </c>
      <c r="H6" s="464"/>
    </row>
    <row r="7" spans="1:8" x14ac:dyDescent="0.25">
      <c r="A7" s="460">
        <v>4</v>
      </c>
      <c r="B7" s="461" t="s">
        <v>494</v>
      </c>
      <c r="C7" s="462">
        <v>-4239336.58</v>
      </c>
      <c r="H7" s="464"/>
    </row>
    <row r="8" spans="1:8" x14ac:dyDescent="0.25">
      <c r="A8" s="465">
        <v>5</v>
      </c>
      <c r="B8" s="466" t="s">
        <v>495</v>
      </c>
      <c r="C8" s="463">
        <v>79653866.030000016</v>
      </c>
      <c r="H8" s="464"/>
    </row>
    <row r="9" spans="1:8" x14ac:dyDescent="0.25">
      <c r="A9" s="467" t="s">
        <v>496</v>
      </c>
      <c r="B9" s="467" t="s">
        <v>497</v>
      </c>
      <c r="C9" s="468"/>
      <c r="H9" s="464"/>
    </row>
    <row r="10" spans="1:8" x14ac:dyDescent="0.25">
      <c r="A10" s="469">
        <v>6</v>
      </c>
      <c r="B10" s="470" t="s">
        <v>498</v>
      </c>
      <c r="C10" s="462"/>
      <c r="H10" s="464"/>
    </row>
    <row r="11" spans="1:8" x14ac:dyDescent="0.25">
      <c r="A11" s="469">
        <v>7</v>
      </c>
      <c r="B11" s="471" t="s">
        <v>499</v>
      </c>
      <c r="C11" s="462"/>
      <c r="H11" s="464"/>
    </row>
    <row r="12" spans="1:8" x14ac:dyDescent="0.25">
      <c r="A12" s="469">
        <v>8</v>
      </c>
      <c r="B12" s="461" t="s">
        <v>500</v>
      </c>
      <c r="C12" s="463">
        <v>267861.19199999998</v>
      </c>
      <c r="H12" s="464"/>
    </row>
    <row r="13" spans="1:8" ht="24" x14ac:dyDescent="0.25">
      <c r="A13" s="472">
        <v>9</v>
      </c>
      <c r="B13" s="473" t="s">
        <v>501</v>
      </c>
      <c r="C13" s="462"/>
      <c r="H13" s="464"/>
    </row>
    <row r="14" spans="1:8" x14ac:dyDescent="0.25">
      <c r="A14" s="472">
        <v>10</v>
      </c>
      <c r="B14" s="474" t="s">
        <v>502</v>
      </c>
      <c r="C14" s="462"/>
      <c r="H14" s="464"/>
    </row>
    <row r="15" spans="1:8" x14ac:dyDescent="0.25">
      <c r="A15" s="475">
        <v>11</v>
      </c>
      <c r="B15" s="461" t="s">
        <v>503</v>
      </c>
      <c r="C15" s="462"/>
      <c r="H15" s="464"/>
    </row>
    <row r="16" spans="1:8" x14ac:dyDescent="0.25">
      <c r="A16" s="472"/>
      <c r="B16" s="474" t="s">
        <v>504</v>
      </c>
      <c r="C16" s="462"/>
      <c r="H16" s="464"/>
    </row>
    <row r="17" spans="1:8" x14ac:dyDescent="0.25">
      <c r="A17" s="472">
        <v>12</v>
      </c>
      <c r="B17" s="474" t="s">
        <v>505</v>
      </c>
      <c r="C17" s="462"/>
      <c r="H17" s="464"/>
    </row>
    <row r="18" spans="1:8" x14ac:dyDescent="0.25">
      <c r="A18" s="476">
        <v>13</v>
      </c>
      <c r="B18" s="477" t="s">
        <v>506</v>
      </c>
      <c r="C18" s="463">
        <v>267861.19199999998</v>
      </c>
      <c r="H18" s="464"/>
    </row>
    <row r="19" spans="1:8" x14ac:dyDescent="0.25">
      <c r="A19" s="467">
        <v>14</v>
      </c>
      <c r="B19" s="467" t="s">
        <v>507</v>
      </c>
      <c r="C19" s="478"/>
      <c r="H19" s="464"/>
    </row>
    <row r="20" spans="1:8" ht="24" x14ac:dyDescent="0.25">
      <c r="A20" s="472" t="s">
        <v>508</v>
      </c>
      <c r="B20" s="470" t="s">
        <v>509</v>
      </c>
      <c r="C20" s="462"/>
      <c r="H20" s="464"/>
    </row>
    <row r="21" spans="1:8" x14ac:dyDescent="0.25">
      <c r="A21" s="472">
        <v>15</v>
      </c>
      <c r="B21" s="470" t="s">
        <v>510</v>
      </c>
      <c r="C21" s="462"/>
      <c r="H21" s="464"/>
    </row>
    <row r="22" spans="1:8" x14ac:dyDescent="0.25">
      <c r="A22" s="472" t="s">
        <v>511</v>
      </c>
      <c r="B22" s="470" t="s">
        <v>512</v>
      </c>
      <c r="C22" s="462"/>
      <c r="H22" s="464"/>
    </row>
    <row r="23" spans="1:8" x14ac:dyDescent="0.25">
      <c r="A23" s="472">
        <v>16</v>
      </c>
      <c r="B23" s="470" t="s">
        <v>513</v>
      </c>
      <c r="C23" s="462"/>
      <c r="H23" s="464"/>
    </row>
    <row r="24" spans="1:8" x14ac:dyDescent="0.25">
      <c r="A24" s="472"/>
      <c r="B24" s="470" t="s">
        <v>514</v>
      </c>
      <c r="C24" s="462"/>
      <c r="H24" s="464"/>
    </row>
    <row r="25" spans="1:8" x14ac:dyDescent="0.25">
      <c r="A25" s="472">
        <v>17</v>
      </c>
      <c r="B25" s="461" t="s">
        <v>515</v>
      </c>
      <c r="C25" s="462"/>
      <c r="H25" s="464"/>
    </row>
    <row r="26" spans="1:8" x14ac:dyDescent="0.25">
      <c r="A26" s="476">
        <v>18</v>
      </c>
      <c r="B26" s="477" t="s">
        <v>516</v>
      </c>
      <c r="C26" s="463">
        <v>0</v>
      </c>
      <c r="H26" s="464"/>
    </row>
    <row r="27" spans="1:8" x14ac:dyDescent="0.25">
      <c r="A27" s="467">
        <v>19</v>
      </c>
      <c r="B27" s="467" t="s">
        <v>517</v>
      </c>
      <c r="C27" s="468"/>
      <c r="H27" s="464"/>
    </row>
    <row r="28" spans="1:8" x14ac:dyDescent="0.25">
      <c r="A28" s="469"/>
      <c r="B28" s="461" t="s">
        <v>518</v>
      </c>
      <c r="C28" s="462">
        <v>2404189.5699999998</v>
      </c>
      <c r="H28" s="464"/>
    </row>
    <row r="29" spans="1:8" x14ac:dyDescent="0.25">
      <c r="A29" s="469" t="s">
        <v>519</v>
      </c>
      <c r="B29" s="461" t="s">
        <v>520</v>
      </c>
      <c r="C29" s="462">
        <v>-656091</v>
      </c>
      <c r="H29" s="464"/>
    </row>
    <row r="30" spans="1:8" x14ac:dyDescent="0.25">
      <c r="A30" s="476" t="s">
        <v>521</v>
      </c>
      <c r="B30" s="477" t="s">
        <v>522</v>
      </c>
      <c r="C30" s="463">
        <v>1748098.5699999998</v>
      </c>
      <c r="H30" s="464"/>
    </row>
    <row r="31" spans="1:8" x14ac:dyDescent="0.25">
      <c r="A31" s="479"/>
      <c r="B31" s="467" t="s">
        <v>523</v>
      </c>
      <c r="C31" s="468"/>
      <c r="H31" s="464"/>
    </row>
    <row r="32" spans="1:8" x14ac:dyDescent="0.25">
      <c r="A32" s="469">
        <v>20</v>
      </c>
      <c r="B32" s="470" t="s">
        <v>38</v>
      </c>
      <c r="C32" s="480"/>
      <c r="H32" s="464"/>
    </row>
    <row r="33" spans="1:8" x14ac:dyDescent="0.25">
      <c r="A33" s="469">
        <v>21</v>
      </c>
      <c r="B33" s="471" t="s">
        <v>524</v>
      </c>
      <c r="C33" s="480"/>
      <c r="H33" s="464"/>
    </row>
    <row r="34" spans="1:8" x14ac:dyDescent="0.25">
      <c r="A34" s="467"/>
      <c r="B34" s="467" t="s">
        <v>26</v>
      </c>
      <c r="C34" s="468"/>
      <c r="H34" s="464"/>
    </row>
    <row r="35" spans="1:8" x14ac:dyDescent="0.25">
      <c r="A35" s="476">
        <v>22</v>
      </c>
      <c r="B35" s="477" t="s">
        <v>26</v>
      </c>
      <c r="C35" s="463">
        <v>48511184.540000007</v>
      </c>
      <c r="H35" s="464"/>
    </row>
    <row r="36" spans="1:8" x14ac:dyDescent="0.25">
      <c r="A36" s="476"/>
      <c r="B36" s="477" t="s">
        <v>525</v>
      </c>
      <c r="C36" s="463">
        <v>81669825.792000011</v>
      </c>
      <c r="H36" s="464"/>
    </row>
    <row r="37" spans="1:8" x14ac:dyDescent="0.25">
      <c r="A37" s="481" t="s">
        <v>526</v>
      </c>
      <c r="B37" s="481" t="s">
        <v>527</v>
      </c>
      <c r="C37" s="468"/>
      <c r="H37" s="464"/>
    </row>
    <row r="38" spans="1:8" ht="24" x14ac:dyDescent="0.25">
      <c r="A38" s="476" t="s">
        <v>528</v>
      </c>
      <c r="B38" s="477" t="s">
        <v>529</v>
      </c>
      <c r="C38" s="482">
        <v>0.59399152709778313</v>
      </c>
      <c r="H38" s="464"/>
    </row>
    <row r="39" spans="1:8" x14ac:dyDescent="0.25">
      <c r="A39" s="481"/>
      <c r="B39" s="481"/>
      <c r="C39" s="468"/>
      <c r="H39" s="464"/>
    </row>
    <row r="40" spans="1:8" x14ac:dyDescent="0.25">
      <c r="A40" s="483"/>
      <c r="B40" s="470"/>
      <c r="C40" s="480"/>
      <c r="H40" s="464"/>
    </row>
    <row r="41" spans="1:8" x14ac:dyDescent="0.25">
      <c r="A41" s="484"/>
      <c r="B41" s="471"/>
      <c r="C41" s="480"/>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4031E-6E2C-45D1-A199-7D3898D32A1D}">
  <dimension ref="A1:J42"/>
  <sheetViews>
    <sheetView zoomScale="115" zoomScaleNormal="115" workbookViewId="0">
      <pane xSplit="2" ySplit="6" topLeftCell="C26" activePane="bottomRight" state="frozen"/>
      <selection activeCell="C22" sqref="C22"/>
      <selection pane="topRight" activeCell="C22" sqref="C22"/>
      <selection pane="bottomLeft" activeCell="C22" sqref="C22"/>
      <selection pane="bottomRight" activeCell="G42" sqref="G42"/>
    </sheetView>
  </sheetViews>
  <sheetFormatPr defaultColWidth="8.85546875" defaultRowHeight="15" x14ac:dyDescent="0.25"/>
  <cols>
    <col min="1" max="1" width="9.7109375" style="17" bestFit="1" customWidth="1"/>
    <col min="2" max="2" width="74.28515625" style="153" customWidth="1"/>
    <col min="3" max="5" width="17.5703125" style="17" customWidth="1"/>
    <col min="6" max="6" width="17.28515625" style="17" customWidth="1"/>
    <col min="7" max="7" width="17.5703125" style="17" customWidth="1"/>
    <col min="8" max="8" width="19.42578125" customWidth="1"/>
    <col min="9" max="9" width="19.140625" style="50" customWidth="1"/>
  </cols>
  <sheetData>
    <row r="1" spans="1:10" x14ac:dyDescent="0.25">
      <c r="A1" s="17" t="s">
        <v>27</v>
      </c>
      <c r="B1" s="17" t="str">
        <f>'15.1. LR'!B1</f>
        <v>სს სილქ ბანკი</v>
      </c>
    </row>
    <row r="2" spans="1:10" x14ac:dyDescent="0.25">
      <c r="A2" s="17" t="s">
        <v>28</v>
      </c>
      <c r="B2" s="63">
        <f>'15.1. LR'!B2</f>
        <v>44926</v>
      </c>
      <c r="F2" s="485"/>
    </row>
    <row r="3" spans="1:10" x14ac:dyDescent="0.25">
      <c r="B3" s="399"/>
    </row>
    <row r="4" spans="1:10" ht="15.75" thickBot="1" x14ac:dyDescent="0.3">
      <c r="A4" s="17" t="s">
        <v>530</v>
      </c>
      <c r="B4" s="328" t="s">
        <v>67</v>
      </c>
    </row>
    <row r="5" spans="1:10" ht="15" customHeight="1" x14ac:dyDescent="0.25">
      <c r="A5" s="486"/>
      <c r="B5" s="487"/>
      <c r="C5" s="680" t="s">
        <v>531</v>
      </c>
      <c r="D5" s="680"/>
      <c r="E5" s="680"/>
      <c r="F5" s="680"/>
      <c r="G5" s="681" t="s">
        <v>532</v>
      </c>
    </row>
    <row r="6" spans="1:10" x14ac:dyDescent="0.25">
      <c r="A6" s="488"/>
      <c r="B6" s="489"/>
      <c r="C6" s="490" t="s">
        <v>533</v>
      </c>
      <c r="D6" s="490" t="s">
        <v>534</v>
      </c>
      <c r="E6" s="490" t="s">
        <v>535</v>
      </c>
      <c r="F6" s="490" t="s">
        <v>536</v>
      </c>
      <c r="G6" s="682"/>
    </row>
    <row r="7" spans="1:10" x14ac:dyDescent="0.25">
      <c r="A7" s="491"/>
      <c r="B7" s="492" t="s">
        <v>68</v>
      </c>
      <c r="C7" s="493"/>
      <c r="D7" s="494"/>
      <c r="E7" s="494"/>
      <c r="F7" s="494"/>
      <c r="G7" s="495"/>
    </row>
    <row r="8" spans="1:10" x14ac:dyDescent="0.25">
      <c r="A8" s="372">
        <v>1</v>
      </c>
      <c r="B8" s="501" t="s">
        <v>537</v>
      </c>
      <c r="C8" s="496">
        <v>48511184.540000007</v>
      </c>
      <c r="D8" s="496">
        <v>0</v>
      </c>
      <c r="E8" s="496"/>
      <c r="F8" s="496">
        <v>5175000</v>
      </c>
      <c r="G8" s="497">
        <v>53686184.540000007</v>
      </c>
    </row>
    <row r="9" spans="1:10" x14ac:dyDescent="0.25">
      <c r="A9" s="372">
        <v>2</v>
      </c>
      <c r="B9" s="502" t="s">
        <v>17</v>
      </c>
      <c r="C9" s="496">
        <v>48511184.540000007</v>
      </c>
      <c r="D9" s="496"/>
      <c r="E9" s="496"/>
      <c r="F9" s="496">
        <v>2875000</v>
      </c>
      <c r="G9" s="497">
        <v>51386184.540000007</v>
      </c>
      <c r="H9" s="598"/>
      <c r="I9" s="598"/>
    </row>
    <row r="10" spans="1:10" x14ac:dyDescent="0.25">
      <c r="A10" s="372">
        <v>3</v>
      </c>
      <c r="B10" s="502" t="s">
        <v>538</v>
      </c>
      <c r="C10" s="498"/>
      <c r="D10" s="498"/>
      <c r="E10" s="498"/>
      <c r="F10" s="496">
        <v>2300000</v>
      </c>
      <c r="G10" s="497">
        <v>2300000</v>
      </c>
      <c r="H10" s="598"/>
      <c r="I10" s="598"/>
    </row>
    <row r="11" spans="1:10" ht="26.25" x14ac:dyDescent="0.25">
      <c r="A11" s="372">
        <v>4</v>
      </c>
      <c r="B11" s="501" t="s">
        <v>539</v>
      </c>
      <c r="C11" s="496">
        <v>4130148.67</v>
      </c>
      <c r="D11" s="496">
        <v>310382.78000000003</v>
      </c>
      <c r="E11" s="496">
        <v>0</v>
      </c>
      <c r="F11" s="496">
        <v>0</v>
      </c>
      <c r="G11" s="497">
        <v>4153004.164499999</v>
      </c>
      <c r="I11" s="598"/>
    </row>
    <row r="12" spans="1:10" x14ac:dyDescent="0.25">
      <c r="A12" s="372">
        <v>5</v>
      </c>
      <c r="B12" s="502" t="s">
        <v>540</v>
      </c>
      <c r="C12" s="496">
        <v>3984591.53</v>
      </c>
      <c r="D12" s="499">
        <v>310382.78000000003</v>
      </c>
      <c r="E12" s="500">
        <v>0</v>
      </c>
      <c r="F12" s="500">
        <v>0</v>
      </c>
      <c r="G12" s="497">
        <v>4080225.5944999992</v>
      </c>
      <c r="H12" s="598"/>
      <c r="I12" s="598"/>
    </row>
    <row r="13" spans="1:10" x14ac:dyDescent="0.25">
      <c r="A13" s="372">
        <v>6</v>
      </c>
      <c r="B13" s="502" t="s">
        <v>541</v>
      </c>
      <c r="C13" s="496">
        <v>145557.14000000001</v>
      </c>
      <c r="D13" s="499">
        <v>0</v>
      </c>
      <c r="E13" s="500">
        <v>0</v>
      </c>
      <c r="F13" s="500">
        <v>0</v>
      </c>
      <c r="G13" s="497">
        <v>72778.570000000007</v>
      </c>
      <c r="H13" s="598"/>
      <c r="I13" s="598"/>
    </row>
    <row r="14" spans="1:10" x14ac:dyDescent="0.25">
      <c r="A14" s="372">
        <v>7</v>
      </c>
      <c r="B14" s="501" t="s">
        <v>542</v>
      </c>
      <c r="C14" s="496">
        <v>7230310.0999999996</v>
      </c>
      <c r="D14" s="496">
        <v>10000000</v>
      </c>
      <c r="E14" s="496">
        <v>0</v>
      </c>
      <c r="F14" s="496">
        <v>-272576</v>
      </c>
      <c r="G14" s="497">
        <v>3478867.05</v>
      </c>
      <c r="I14" s="599"/>
    </row>
    <row r="15" spans="1:10" ht="64.5" x14ac:dyDescent="0.25">
      <c r="A15" s="372">
        <v>8</v>
      </c>
      <c r="B15" s="502" t="s">
        <v>543</v>
      </c>
      <c r="C15" s="503">
        <v>7230310.0999999996</v>
      </c>
      <c r="D15" s="503">
        <v>0</v>
      </c>
      <c r="E15" s="496">
        <v>0</v>
      </c>
      <c r="F15" s="496">
        <v>-272576</v>
      </c>
      <c r="G15" s="504">
        <v>3478867.05</v>
      </c>
      <c r="H15" s="598"/>
      <c r="I15" s="598"/>
    </row>
    <row r="16" spans="1:10" ht="39" x14ac:dyDescent="0.25">
      <c r="A16" s="372">
        <v>9</v>
      </c>
      <c r="B16" s="502" t="s">
        <v>544</v>
      </c>
      <c r="C16" s="503"/>
      <c r="D16" s="503">
        <v>10000000</v>
      </c>
      <c r="E16" s="496"/>
      <c r="F16" s="496"/>
      <c r="G16" s="497">
        <v>0</v>
      </c>
      <c r="I16" s="598"/>
      <c r="J16" s="401"/>
    </row>
    <row r="17" spans="1:10" x14ac:dyDescent="0.25">
      <c r="A17" s="372">
        <v>10</v>
      </c>
      <c r="B17" s="501" t="s">
        <v>545</v>
      </c>
      <c r="C17" s="496"/>
      <c r="D17" s="503"/>
      <c r="E17" s="496"/>
      <c r="F17" s="496"/>
      <c r="G17" s="497">
        <v>0</v>
      </c>
      <c r="I17" s="599"/>
    </row>
    <row r="18" spans="1:10" x14ac:dyDescent="0.25">
      <c r="A18" s="372">
        <v>11</v>
      </c>
      <c r="B18" s="501" t="s">
        <v>103</v>
      </c>
      <c r="C18" s="496">
        <v>4149267.7600000016</v>
      </c>
      <c r="D18" s="503">
        <v>18700</v>
      </c>
      <c r="E18" s="496">
        <v>0</v>
      </c>
      <c r="F18" s="496">
        <v>0</v>
      </c>
      <c r="G18" s="497">
        <v>0</v>
      </c>
      <c r="I18" s="599"/>
    </row>
    <row r="19" spans="1:10" x14ac:dyDescent="0.25">
      <c r="A19" s="372">
        <v>12</v>
      </c>
      <c r="B19" s="502" t="s">
        <v>546</v>
      </c>
      <c r="C19" s="498"/>
      <c r="D19" s="503">
        <v>18700</v>
      </c>
      <c r="E19" s="496"/>
      <c r="F19" s="496"/>
      <c r="G19" s="497">
        <v>0</v>
      </c>
      <c r="H19" s="598"/>
      <c r="I19" s="598"/>
    </row>
    <row r="20" spans="1:10" ht="26.25" x14ac:dyDescent="0.25">
      <c r="A20" s="372">
        <v>13</v>
      </c>
      <c r="B20" s="502" t="s">
        <v>547</v>
      </c>
      <c r="C20" s="496">
        <v>4149267.7600000016</v>
      </c>
      <c r="D20" s="496"/>
      <c r="E20" s="496"/>
      <c r="F20" s="496"/>
      <c r="G20" s="497">
        <v>0</v>
      </c>
      <c r="H20" s="598"/>
      <c r="I20" s="598"/>
    </row>
    <row r="21" spans="1:10" x14ac:dyDescent="0.25">
      <c r="A21" s="505">
        <v>14</v>
      </c>
      <c r="B21" s="506" t="s">
        <v>548</v>
      </c>
      <c r="C21" s="498"/>
      <c r="D21" s="498"/>
      <c r="E21" s="498"/>
      <c r="F21" s="498"/>
      <c r="G21" s="507">
        <v>61318055.754500002</v>
      </c>
      <c r="H21" s="598"/>
      <c r="I21" s="598"/>
    </row>
    <row r="22" spans="1:10" x14ac:dyDescent="0.25">
      <c r="A22" s="508"/>
      <c r="B22" s="509" t="s">
        <v>69</v>
      </c>
      <c r="C22" s="510"/>
      <c r="D22" s="511"/>
      <c r="E22" s="510"/>
      <c r="F22" s="510"/>
      <c r="G22" s="512"/>
    </row>
    <row r="23" spans="1:10" x14ac:dyDescent="0.25">
      <c r="A23" s="372">
        <v>15</v>
      </c>
      <c r="B23" s="501" t="s">
        <v>461</v>
      </c>
      <c r="C23" s="500">
        <v>30479542.784500003</v>
      </c>
      <c r="D23" s="500">
        <v>10620000</v>
      </c>
      <c r="E23" s="500"/>
      <c r="F23" s="500">
        <v>27128.13</v>
      </c>
      <c r="G23" s="507">
        <v>1886855.6097250003</v>
      </c>
      <c r="I23" s="598"/>
      <c r="J23" s="120"/>
    </row>
    <row r="24" spans="1:10" x14ac:dyDescent="0.25">
      <c r="A24" s="372">
        <v>16</v>
      </c>
      <c r="B24" s="501" t="s">
        <v>549</v>
      </c>
      <c r="C24" s="507">
        <v>8971.0500000000011</v>
      </c>
      <c r="D24" s="507">
        <v>71712</v>
      </c>
      <c r="E24" s="507">
        <v>192614</v>
      </c>
      <c r="F24" s="507">
        <v>19748533.808000002</v>
      </c>
      <c r="G24" s="507">
        <v>17469700.027550001</v>
      </c>
    </row>
    <row r="25" spans="1:10" ht="26.25" x14ac:dyDescent="0.25">
      <c r="A25" s="372">
        <v>17</v>
      </c>
      <c r="B25" s="502" t="s">
        <v>550</v>
      </c>
      <c r="C25" s="496">
        <v>0</v>
      </c>
      <c r="D25" s="503"/>
      <c r="E25" s="496"/>
      <c r="F25" s="496"/>
      <c r="G25" s="497"/>
    </row>
    <row r="26" spans="1:10" ht="39" x14ac:dyDescent="0.25">
      <c r="A26" s="372">
        <v>18</v>
      </c>
      <c r="B26" s="502" t="s">
        <v>551</v>
      </c>
      <c r="C26" s="500">
        <v>8971.0500000000011</v>
      </c>
      <c r="D26" s="503"/>
      <c r="E26" s="496"/>
      <c r="F26" s="496"/>
      <c r="G26" s="497">
        <v>1345.6575</v>
      </c>
      <c r="I26" s="598"/>
      <c r="J26" s="120"/>
    </row>
    <row r="27" spans="1:10" x14ac:dyDescent="0.25">
      <c r="A27" s="372">
        <v>19</v>
      </c>
      <c r="B27" s="502" t="s">
        <v>552</v>
      </c>
      <c r="C27" s="496">
        <v>0</v>
      </c>
      <c r="D27" s="500">
        <v>71712</v>
      </c>
      <c r="E27" s="500">
        <v>192614</v>
      </c>
      <c r="F27" s="500">
        <v>18530831.210000001</v>
      </c>
      <c r="G27" s="497">
        <v>16033280.957999999</v>
      </c>
      <c r="I27"/>
    </row>
    <row r="28" spans="1:10" x14ac:dyDescent="0.25">
      <c r="A28" s="372">
        <v>20</v>
      </c>
      <c r="B28" s="513" t="s">
        <v>553</v>
      </c>
      <c r="C28" s="514"/>
      <c r="D28" s="515"/>
      <c r="E28" s="514"/>
      <c r="F28" s="514"/>
      <c r="G28" s="516"/>
    </row>
    <row r="29" spans="1:10" x14ac:dyDescent="0.25">
      <c r="A29" s="372">
        <v>21</v>
      </c>
      <c r="B29" s="502" t="s">
        <v>554</v>
      </c>
      <c r="C29" s="514"/>
      <c r="D29" s="515"/>
      <c r="E29" s="514"/>
      <c r="F29" s="514"/>
      <c r="G29" s="516">
        <v>0</v>
      </c>
    </row>
    <row r="30" spans="1:10" x14ac:dyDescent="0.25">
      <c r="A30" s="372">
        <v>22</v>
      </c>
      <c r="B30" s="513" t="s">
        <v>553</v>
      </c>
      <c r="C30" s="514"/>
      <c r="D30" s="515"/>
      <c r="E30" s="514"/>
      <c r="F30" s="514"/>
      <c r="G30" s="516"/>
    </row>
    <row r="31" spans="1:10" ht="26.25" x14ac:dyDescent="0.25">
      <c r="A31" s="372">
        <v>23</v>
      </c>
      <c r="B31" s="502" t="s">
        <v>555</v>
      </c>
      <c r="C31" s="496"/>
      <c r="D31" s="503">
        <v>800052.40749999997</v>
      </c>
      <c r="E31" s="496">
        <v>0</v>
      </c>
      <c r="F31" s="496">
        <v>1217702.5980000002</v>
      </c>
      <c r="G31" s="497">
        <v>1435073.4120500002</v>
      </c>
      <c r="I31" s="598"/>
      <c r="J31" s="120"/>
    </row>
    <row r="32" spans="1:10" x14ac:dyDescent="0.25">
      <c r="A32" s="372">
        <v>24</v>
      </c>
      <c r="B32" s="501" t="s">
        <v>556</v>
      </c>
      <c r="C32" s="496"/>
      <c r="D32" s="503"/>
      <c r="E32" s="496"/>
      <c r="F32" s="496"/>
      <c r="G32" s="497"/>
      <c r="I32" s="598"/>
    </row>
    <row r="33" spans="1:9" x14ac:dyDescent="0.25">
      <c r="A33" s="372">
        <v>25</v>
      </c>
      <c r="B33" s="501" t="s">
        <v>93</v>
      </c>
      <c r="C33" s="496">
        <v>12128141.830000006</v>
      </c>
      <c r="D33" s="496">
        <v>1072900.0299999998</v>
      </c>
      <c r="E33" s="496">
        <v>0</v>
      </c>
      <c r="F33" s="496">
        <v>4251815.7800000021</v>
      </c>
      <c r="G33" s="497">
        <v>17000254.825000007</v>
      </c>
      <c r="I33"/>
    </row>
    <row r="34" spans="1:9" x14ac:dyDescent="0.25">
      <c r="A34" s="372">
        <v>26</v>
      </c>
      <c r="B34" s="502" t="s">
        <v>557</v>
      </c>
      <c r="C34" s="498"/>
      <c r="D34" s="503">
        <v>167694.40000000002</v>
      </c>
      <c r="E34" s="496"/>
      <c r="F34" s="496"/>
      <c r="G34" s="497">
        <v>167694.40000000002</v>
      </c>
      <c r="I34" s="598"/>
    </row>
    <row r="35" spans="1:9" x14ac:dyDescent="0.25">
      <c r="A35" s="372">
        <v>27</v>
      </c>
      <c r="B35" s="502" t="s">
        <v>558</v>
      </c>
      <c r="C35" s="496">
        <v>12128141.830000006</v>
      </c>
      <c r="D35" s="503">
        <v>905205.62999999966</v>
      </c>
      <c r="E35" s="496"/>
      <c r="F35" s="496">
        <v>4251815.7800000021</v>
      </c>
      <c r="G35" s="497">
        <v>16832560.425000008</v>
      </c>
      <c r="I35"/>
    </row>
    <row r="36" spans="1:9" x14ac:dyDescent="0.25">
      <c r="A36" s="372">
        <v>28</v>
      </c>
      <c r="B36" s="501" t="s">
        <v>559</v>
      </c>
      <c r="C36" s="496"/>
      <c r="D36" s="503">
        <v>1647669.5699999998</v>
      </c>
      <c r="E36" s="496"/>
      <c r="F36" s="496">
        <v>756520</v>
      </c>
      <c r="G36" s="497">
        <v>241795.4785</v>
      </c>
      <c r="I36" s="598"/>
    </row>
    <row r="37" spans="1:9" x14ac:dyDescent="0.25">
      <c r="A37" s="505">
        <v>29</v>
      </c>
      <c r="B37" s="506" t="s">
        <v>560</v>
      </c>
      <c r="C37" s="498"/>
      <c r="D37" s="498"/>
      <c r="E37" s="498"/>
      <c r="F37" s="498"/>
      <c r="G37" s="507">
        <v>36598605.940775007</v>
      </c>
      <c r="I37" s="598"/>
    </row>
    <row r="38" spans="1:9" x14ac:dyDescent="0.25">
      <c r="A38" s="491"/>
      <c r="B38" s="517"/>
      <c r="C38" s="518"/>
      <c r="D38" s="518"/>
      <c r="E38" s="518"/>
      <c r="F38" s="518"/>
      <c r="G38" s="519"/>
    </row>
    <row r="39" spans="1:9" ht="15.75" thickBot="1" x14ac:dyDescent="0.3">
      <c r="A39" s="520">
        <v>30</v>
      </c>
      <c r="B39" s="521" t="s">
        <v>67</v>
      </c>
      <c r="C39" s="414"/>
      <c r="D39" s="415"/>
      <c r="E39" s="415"/>
      <c r="F39" s="416"/>
      <c r="G39" s="522">
        <v>1.6754205297799258</v>
      </c>
    </row>
    <row r="40" spans="1:9" x14ac:dyDescent="0.25">
      <c r="I40" s="464"/>
    </row>
    <row r="42" spans="1:9" ht="39" x14ac:dyDescent="0.25">
      <c r="B42" s="153" t="s">
        <v>561</v>
      </c>
    </row>
  </sheetData>
  <mergeCells count="2">
    <mergeCell ref="C5:F5"/>
    <mergeCell ref="G5:G6"/>
  </mergeCells>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8C059-A7E0-45A1-91D2-0441825B98D4}">
  <dimension ref="A1:S51"/>
  <sheetViews>
    <sheetView zoomScale="130" zoomScaleNormal="130" workbookViewId="0">
      <pane xSplit="1" ySplit="5" topLeftCell="B6" activePane="bottomRight" state="frozen"/>
      <selection activeCell="C22" sqref="C22"/>
      <selection pane="topRight" activeCell="C22" sqref="C22"/>
      <selection pane="bottomLeft" activeCell="C22" sqref="C22"/>
      <selection pane="bottomRight" activeCell="I11" sqref="I11"/>
    </sheetView>
  </sheetViews>
  <sheetFormatPr defaultRowHeight="15.75" x14ac:dyDescent="0.3"/>
  <cols>
    <col min="1" max="1" width="9.5703125" style="61" bestFit="1" customWidth="1"/>
    <col min="2" max="2" width="73.7109375" style="20" customWidth="1"/>
    <col min="3" max="3" width="12.7109375" style="20" customWidth="1"/>
    <col min="4" max="7" width="12.7109375" style="17" customWidth="1"/>
    <col min="8" max="10" width="6.7109375" customWidth="1"/>
    <col min="16" max="19" width="13.85546875" customWidth="1"/>
  </cols>
  <sheetData>
    <row r="1" spans="1:19" x14ac:dyDescent="0.3">
      <c r="A1" s="18" t="s">
        <v>27</v>
      </c>
      <c r="B1" s="19" t="str">
        <f>Info!C2</f>
        <v>სს სილქ ბანკი</v>
      </c>
    </row>
    <row r="2" spans="1:19" x14ac:dyDescent="0.3">
      <c r="A2" s="18" t="s">
        <v>28</v>
      </c>
      <c r="B2" s="21">
        <v>44926</v>
      </c>
    </row>
    <row r="3" spans="1:19" x14ac:dyDescent="0.3">
      <c r="A3" s="18"/>
    </row>
    <row r="4" spans="1:19" ht="16.5" thickBot="1" x14ac:dyDescent="0.35">
      <c r="A4" s="22" t="s">
        <v>29</v>
      </c>
      <c r="B4" s="23" t="s">
        <v>9</v>
      </c>
      <c r="C4" s="24"/>
      <c r="D4" s="25"/>
      <c r="E4" s="25"/>
      <c r="F4" s="25"/>
      <c r="G4" s="25"/>
    </row>
    <row r="5" spans="1:19" ht="15" x14ac:dyDescent="0.25">
      <c r="A5" s="26" t="s">
        <v>30</v>
      </c>
      <c r="B5" s="27"/>
      <c r="C5" s="28" t="s">
        <v>762</v>
      </c>
      <c r="D5" s="28" t="s">
        <v>31</v>
      </c>
      <c r="E5" s="29" t="s">
        <v>32</v>
      </c>
      <c r="F5" s="29" t="s">
        <v>33</v>
      </c>
      <c r="G5" s="29" t="s">
        <v>34</v>
      </c>
    </row>
    <row r="6" spans="1:19" ht="15" x14ac:dyDescent="0.25">
      <c r="A6" s="30"/>
      <c r="B6" s="31" t="s">
        <v>35</v>
      </c>
      <c r="C6" s="32"/>
      <c r="D6" s="32"/>
      <c r="E6" s="32"/>
      <c r="F6" s="32"/>
      <c r="G6" s="33"/>
    </row>
    <row r="7" spans="1:19" ht="15" x14ac:dyDescent="0.25">
      <c r="A7" s="30"/>
      <c r="B7" s="34" t="s">
        <v>36</v>
      </c>
      <c r="C7" s="32"/>
      <c r="D7" s="32"/>
      <c r="E7" s="32"/>
      <c r="F7" s="32"/>
      <c r="G7" s="35"/>
    </row>
    <row r="8" spans="1:19" ht="15" x14ac:dyDescent="0.25">
      <c r="A8" s="36">
        <v>1</v>
      </c>
      <c r="B8" s="37" t="s">
        <v>37</v>
      </c>
      <c r="C8" s="38">
        <v>48511184.540000007</v>
      </c>
      <c r="D8" s="38">
        <v>47033072.099999994</v>
      </c>
      <c r="E8" s="39">
        <v>47669109.719999999</v>
      </c>
      <c r="F8" s="39">
        <v>48782730.109999999</v>
      </c>
      <c r="G8" s="39">
        <v>49632390.290000007</v>
      </c>
      <c r="P8" s="40"/>
      <c r="Q8" s="40"/>
      <c r="R8" s="40"/>
      <c r="S8" s="40"/>
    </row>
    <row r="9" spans="1:19" ht="15" x14ac:dyDescent="0.25">
      <c r="A9" s="36">
        <v>2</v>
      </c>
      <c r="B9" s="37" t="s">
        <v>38</v>
      </c>
      <c r="C9" s="38">
        <v>48511184.540000007</v>
      </c>
      <c r="D9" s="38">
        <v>47033072.099999994</v>
      </c>
      <c r="E9" s="39">
        <v>47669109.719999999</v>
      </c>
      <c r="F9" s="39">
        <v>48782730.109999999</v>
      </c>
      <c r="G9" s="39">
        <v>49632390.290000007</v>
      </c>
      <c r="P9" s="40"/>
      <c r="Q9" s="40"/>
      <c r="R9" s="40"/>
      <c r="S9" s="40"/>
    </row>
    <row r="10" spans="1:19" ht="15" x14ac:dyDescent="0.25">
      <c r="A10" s="36">
        <v>3</v>
      </c>
      <c r="B10" s="37" t="s">
        <v>17</v>
      </c>
      <c r="C10" s="38">
        <v>51806334.150000006</v>
      </c>
      <c r="D10" s="38">
        <v>50425926.109999992</v>
      </c>
      <c r="E10" s="39">
        <v>50544809.549999997</v>
      </c>
      <c r="F10" s="39">
        <v>51647000.859999999</v>
      </c>
      <c r="G10" s="39">
        <v>52495485.620000005</v>
      </c>
      <c r="P10" s="40"/>
      <c r="Q10" s="40"/>
      <c r="R10" s="40"/>
      <c r="S10" s="40"/>
    </row>
    <row r="11" spans="1:19" ht="15" x14ac:dyDescent="0.25">
      <c r="A11" s="36">
        <v>4</v>
      </c>
      <c r="B11" s="37" t="s">
        <v>39</v>
      </c>
      <c r="C11" s="38">
        <v>6435500.856027049</v>
      </c>
      <c r="D11" s="38">
        <v>7730929.6487218384</v>
      </c>
      <c r="E11" s="39">
        <v>5206706.6113385735</v>
      </c>
      <c r="F11" s="39">
        <v>6735696.2838718379</v>
      </c>
      <c r="G11" s="39">
        <v>5798695.1748949355</v>
      </c>
      <c r="P11" s="40"/>
      <c r="Q11" s="40"/>
      <c r="R11" s="40"/>
      <c r="S11" s="40"/>
    </row>
    <row r="12" spans="1:19" ht="25.9" customHeight="1" x14ac:dyDescent="0.25">
      <c r="A12" s="36">
        <v>5</v>
      </c>
      <c r="B12" s="37" t="s">
        <v>40</v>
      </c>
      <c r="C12" s="38">
        <v>8581167.2055233996</v>
      </c>
      <c r="D12" s="38">
        <v>10308419.729979118</v>
      </c>
      <c r="E12" s="39">
        <v>6942485.309496766</v>
      </c>
      <c r="F12" s="39">
        <v>8981159.282382451</v>
      </c>
      <c r="G12" s="39">
        <v>7731828.4118372472</v>
      </c>
      <c r="P12" s="40"/>
      <c r="Q12" s="40"/>
      <c r="R12" s="40"/>
      <c r="S12" s="40"/>
    </row>
    <row r="13" spans="1:19" ht="15" x14ac:dyDescent="0.25">
      <c r="A13" s="36">
        <v>6</v>
      </c>
      <c r="B13" s="37" t="s">
        <v>41</v>
      </c>
      <c r="C13" s="38">
        <v>13119687.070131311</v>
      </c>
      <c r="D13" s="38">
        <v>15779925.709801527</v>
      </c>
      <c r="E13" s="39">
        <v>12782659.366280219</v>
      </c>
      <c r="F13" s="39">
        <v>15671110.145961303</v>
      </c>
      <c r="G13" s="39">
        <v>14614321.352914453</v>
      </c>
      <c r="P13" s="40"/>
      <c r="Q13" s="40"/>
      <c r="R13" s="40"/>
      <c r="S13" s="40"/>
    </row>
    <row r="14" spans="1:19" ht="15" x14ac:dyDescent="0.25">
      <c r="A14" s="30"/>
      <c r="B14" s="31" t="s">
        <v>42</v>
      </c>
      <c r="C14" s="32"/>
      <c r="D14" s="32"/>
      <c r="E14" s="32"/>
      <c r="F14" s="32"/>
      <c r="G14" s="53"/>
      <c r="P14" s="40"/>
      <c r="Q14" s="40"/>
      <c r="R14" s="40"/>
      <c r="S14" s="40"/>
    </row>
    <row r="15" spans="1:19" ht="25.5" x14ac:dyDescent="0.25">
      <c r="A15" s="36">
        <v>7</v>
      </c>
      <c r="B15" s="37" t="s">
        <v>43</v>
      </c>
      <c r="C15" s="41">
        <v>57240173.042884499</v>
      </c>
      <c r="D15" s="41">
        <v>68112948.195683539</v>
      </c>
      <c r="E15" s="39">
        <v>53853117.125751503</v>
      </c>
      <c r="F15" s="39">
        <v>71891560.79072018</v>
      </c>
      <c r="G15" s="39">
        <v>66480039.751838081</v>
      </c>
      <c r="P15" s="40"/>
      <c r="Q15" s="40"/>
      <c r="R15" s="40"/>
      <c r="S15" s="40"/>
    </row>
    <row r="16" spans="1:19" ht="15" customHeight="1" x14ac:dyDescent="0.25">
      <c r="A16" s="30"/>
      <c r="B16" s="31" t="s">
        <v>44</v>
      </c>
      <c r="C16" s="32"/>
      <c r="D16" s="32"/>
      <c r="E16" s="32"/>
      <c r="F16" s="32"/>
      <c r="G16" s="33"/>
      <c r="P16" s="40"/>
      <c r="Q16" s="40"/>
      <c r="R16" s="40"/>
      <c r="S16" s="40"/>
    </row>
    <row r="17" spans="1:19" ht="15" x14ac:dyDescent="0.25">
      <c r="A17" s="36"/>
      <c r="B17" s="34" t="s">
        <v>45</v>
      </c>
      <c r="C17" s="32"/>
      <c r="D17" s="32"/>
      <c r="E17" s="32"/>
      <c r="F17" s="32"/>
      <c r="G17" s="35"/>
      <c r="P17" s="40"/>
      <c r="Q17" s="40"/>
      <c r="R17" s="40"/>
      <c r="S17" s="40"/>
    </row>
    <row r="18" spans="1:19" ht="15" x14ac:dyDescent="0.25">
      <c r="A18" s="36">
        <v>8</v>
      </c>
      <c r="B18" s="37" t="str">
        <f>"ძირითადი პირველადი კაპიტალის კოეფიციენტი"</f>
        <v>ძირითადი პირველადი კაპიტალის კოეფიციენტი</v>
      </c>
      <c r="C18" s="42">
        <v>0.84750240890528561</v>
      </c>
      <c r="D18" s="42">
        <v>0.6905158761426301</v>
      </c>
      <c r="E18" s="43">
        <v>0.88516899790013392</v>
      </c>
      <c r="F18" s="43">
        <v>0.67855989734329025</v>
      </c>
      <c r="G18" s="43">
        <v>0.74657582148373702</v>
      </c>
      <c r="P18" s="40"/>
      <c r="Q18" s="40"/>
      <c r="R18" s="40"/>
      <c r="S18" s="40"/>
    </row>
    <row r="19" spans="1:19" ht="15" customHeight="1" x14ac:dyDescent="0.25">
      <c r="A19" s="36">
        <v>9</v>
      </c>
      <c r="B19" s="37" t="str">
        <f>"პირველადი კაპიტალის კოეფიციენტი"</f>
        <v>პირველადი კაპიტალის კოეფიციენტი</v>
      </c>
      <c r="C19" s="42">
        <v>0.84750240890528561</v>
      </c>
      <c r="D19" s="42">
        <v>0.6905158761426301</v>
      </c>
      <c r="E19" s="43">
        <v>0.88516899790013392</v>
      </c>
      <c r="F19" s="43">
        <v>0.67855989734329025</v>
      </c>
      <c r="G19" s="43">
        <v>0.74657582148373702</v>
      </c>
      <c r="I19" s="44"/>
      <c r="P19" s="40"/>
      <c r="Q19" s="40"/>
      <c r="R19" s="40"/>
      <c r="S19" s="40"/>
    </row>
    <row r="20" spans="1:19" ht="15" x14ac:dyDescent="0.25">
      <c r="A20" s="36">
        <v>10</v>
      </c>
      <c r="B20" s="37" t="str">
        <f>"საზედამხედველო კაპიტალის კოეფიციენტი"</f>
        <v>საზედამხედველო კაპიტალის კოეფიციენტი</v>
      </c>
      <c r="C20" s="42">
        <v>0.9050694887170686</v>
      </c>
      <c r="D20" s="42">
        <v>0.7403280498904552</v>
      </c>
      <c r="E20" s="43">
        <v>0.93856794643796881</v>
      </c>
      <c r="F20" s="43">
        <v>0.71840144089160796</v>
      </c>
      <c r="G20" s="43">
        <v>0.78964281333102815</v>
      </c>
      <c r="I20" s="44"/>
      <c r="P20" s="40"/>
      <c r="Q20" s="40"/>
      <c r="R20" s="40"/>
      <c r="S20" s="40"/>
    </row>
    <row r="21" spans="1:19" ht="15" x14ac:dyDescent="0.25">
      <c r="A21" s="36">
        <v>11</v>
      </c>
      <c r="B21" s="37" t="s">
        <v>39</v>
      </c>
      <c r="C21" s="45">
        <v>0.11242979386532521</v>
      </c>
      <c r="D21" s="45">
        <v>0.11350161538319323</v>
      </c>
      <c r="E21" s="46">
        <v>9.6683477006177396E-2</v>
      </c>
      <c r="F21" s="46">
        <v>9.3692447483227914E-2</v>
      </c>
      <c r="G21" s="46">
        <v>8.7224604505965406E-2</v>
      </c>
      <c r="I21" s="44"/>
      <c r="P21" s="40"/>
      <c r="Q21" s="40"/>
      <c r="R21" s="40"/>
      <c r="S21" s="40"/>
    </row>
    <row r="22" spans="1:19" ht="15" x14ac:dyDescent="0.25">
      <c r="A22" s="36">
        <v>12</v>
      </c>
      <c r="B22" s="37" t="s">
        <v>40</v>
      </c>
      <c r="C22" s="45">
        <v>0.14991511641822544</v>
      </c>
      <c r="D22" s="45">
        <v>0.151343026591123</v>
      </c>
      <c r="E22" s="46">
        <v>0.12891519897140746</v>
      </c>
      <c r="F22" s="46">
        <v>0.12492647514674277</v>
      </c>
      <c r="G22" s="46">
        <v>0.11630300524336665</v>
      </c>
      <c r="I22" s="44"/>
      <c r="P22" s="40"/>
      <c r="Q22" s="40"/>
      <c r="R22" s="40"/>
      <c r="S22" s="40"/>
    </row>
    <row r="23" spans="1:19" ht="15" x14ac:dyDescent="0.25">
      <c r="A23" s="36">
        <v>13</v>
      </c>
      <c r="B23" s="37" t="s">
        <v>41</v>
      </c>
      <c r="C23" s="45">
        <v>0.22920418252932262</v>
      </c>
      <c r="D23" s="45">
        <v>0.23167292163696906</v>
      </c>
      <c r="E23" s="46">
        <v>0.2373615502410315</v>
      </c>
      <c r="F23" s="46">
        <v>0.2179826112216518</v>
      </c>
      <c r="G23" s="46">
        <v>0.21983021381256601</v>
      </c>
      <c r="I23" s="44"/>
      <c r="P23" s="40"/>
      <c r="Q23" s="40"/>
      <c r="R23" s="40"/>
      <c r="S23" s="40"/>
    </row>
    <row r="24" spans="1:19" ht="15" x14ac:dyDescent="0.25">
      <c r="A24" s="30"/>
      <c r="B24" s="31" t="s">
        <v>46</v>
      </c>
      <c r="C24" s="47"/>
      <c r="D24" s="47"/>
      <c r="E24" s="47"/>
      <c r="F24" s="47"/>
      <c r="G24" s="47"/>
      <c r="I24" s="44"/>
      <c r="P24" s="40"/>
      <c r="Q24" s="40"/>
      <c r="R24" s="40"/>
      <c r="S24" s="40"/>
    </row>
    <row r="25" spans="1:19" ht="15" x14ac:dyDescent="0.25">
      <c r="A25" s="48">
        <v>14</v>
      </c>
      <c r="B25" s="49" t="s">
        <v>47</v>
      </c>
      <c r="C25" s="45">
        <v>6.9976078573742315E-2</v>
      </c>
      <c r="D25" s="45">
        <v>8.6712764166882422E-2</v>
      </c>
      <c r="E25" s="46">
        <v>6.8644437943282871E-2</v>
      </c>
      <c r="F25" s="46">
        <v>6.6340453031664887E-2</v>
      </c>
      <c r="G25" s="46">
        <v>6.3201565357805162E-2</v>
      </c>
      <c r="P25" s="40"/>
      <c r="Q25" s="40"/>
      <c r="R25" s="40"/>
      <c r="S25" s="40"/>
    </row>
    <row r="26" spans="1:19" ht="15" x14ac:dyDescent="0.25">
      <c r="A26" s="48">
        <v>15</v>
      </c>
      <c r="B26" s="49" t="s">
        <v>48</v>
      </c>
      <c r="C26" s="45">
        <v>2.9409129873193305E-2</v>
      </c>
      <c r="D26" s="45">
        <v>3.7733216878770522E-2</v>
      </c>
      <c r="E26" s="46">
        <v>3.1564328779412947E-2</v>
      </c>
      <c r="F26" s="46">
        <v>3.1725445419185233E-2</v>
      </c>
      <c r="G26" s="46">
        <v>2.4044902504604955E-2</v>
      </c>
      <c r="I26" s="44"/>
      <c r="P26" s="40"/>
      <c r="Q26" s="40"/>
      <c r="R26" s="40"/>
      <c r="S26" s="40"/>
    </row>
    <row r="27" spans="1:19" ht="15" customHeight="1" x14ac:dyDescent="0.25">
      <c r="A27" s="48">
        <v>16</v>
      </c>
      <c r="B27" s="49" t="s">
        <v>49</v>
      </c>
      <c r="C27" s="45">
        <v>-2.5967160101922751E-2</v>
      </c>
      <c r="D27" s="45">
        <v>-3.3195023967773338E-2</v>
      </c>
      <c r="E27" s="46">
        <v>-2.6266127410361082E-2</v>
      </c>
      <c r="F27" s="46">
        <v>-3.0832339776697228E-2</v>
      </c>
      <c r="G27" s="46">
        <v>-8.6417676734399096E-3</v>
      </c>
      <c r="I27" s="44"/>
      <c r="P27" s="40"/>
      <c r="Q27" s="40"/>
      <c r="R27" s="40"/>
      <c r="S27" s="40"/>
    </row>
    <row r="28" spans="1:19" ht="15" x14ac:dyDescent="0.25">
      <c r="A28" s="48">
        <v>17</v>
      </c>
      <c r="B28" s="49" t="s">
        <v>50</v>
      </c>
      <c r="C28" s="45">
        <v>4.0566948700549006E-2</v>
      </c>
      <c r="D28" s="45">
        <v>4.8979547288111901E-2</v>
      </c>
      <c r="E28" s="46">
        <v>3.7080109163869925E-2</v>
      </c>
      <c r="F28" s="46">
        <v>3.4615007612479654E-2</v>
      </c>
      <c r="G28" s="46">
        <v>3.9156662853200207E-2</v>
      </c>
      <c r="I28" s="44"/>
      <c r="P28" s="40"/>
      <c r="Q28" s="40"/>
      <c r="R28" s="40"/>
      <c r="S28" s="40"/>
    </row>
    <row r="29" spans="1:19" ht="15" customHeight="1" x14ac:dyDescent="0.25">
      <c r="A29" s="48">
        <v>18</v>
      </c>
      <c r="B29" s="49" t="s">
        <v>51</v>
      </c>
      <c r="C29" s="45">
        <v>-3.3122255484799017E-2</v>
      </c>
      <c r="D29" s="45">
        <v>-4.8911011129122245E-2</v>
      </c>
      <c r="E29" s="46">
        <v>-4.3456904238065724E-2</v>
      </c>
      <c r="F29" s="46">
        <v>-3.6956771619234767E-2</v>
      </c>
      <c r="G29" s="46">
        <v>9.4924772382594929E-3</v>
      </c>
      <c r="I29" s="44"/>
      <c r="P29" s="40"/>
      <c r="Q29" s="40"/>
      <c r="R29" s="40"/>
      <c r="S29" s="40"/>
    </row>
    <row r="30" spans="1:19" ht="15" x14ac:dyDescent="0.25">
      <c r="A30" s="48">
        <v>19</v>
      </c>
      <c r="B30" s="49" t="s">
        <v>52</v>
      </c>
      <c r="C30" s="45">
        <v>-5.4955915971710907E-2</v>
      </c>
      <c r="D30" s="45">
        <v>-8.0165581024978935E-2</v>
      </c>
      <c r="E30" s="46">
        <v>-7.1654535872239203E-2</v>
      </c>
      <c r="F30" s="46">
        <v>-6.2810585501920951E-2</v>
      </c>
      <c r="G30" s="46">
        <v>1.5377283022315304E-2</v>
      </c>
      <c r="I30" s="44"/>
      <c r="P30" s="40"/>
      <c r="Q30" s="40"/>
      <c r="R30" s="40"/>
      <c r="S30" s="40"/>
    </row>
    <row r="31" spans="1:19" ht="15" customHeight="1" x14ac:dyDescent="0.25">
      <c r="A31" s="30"/>
      <c r="B31" s="31" t="s">
        <v>53</v>
      </c>
      <c r="C31" s="47"/>
      <c r="D31" s="47"/>
      <c r="E31" s="47"/>
      <c r="F31" s="47"/>
      <c r="G31" s="47"/>
      <c r="P31" s="40"/>
      <c r="Q31" s="40"/>
      <c r="R31" s="40"/>
      <c r="S31" s="40"/>
    </row>
    <row r="32" spans="1:19" ht="15" customHeight="1" x14ac:dyDescent="0.25">
      <c r="A32" s="48">
        <v>20</v>
      </c>
      <c r="B32" s="49" t="s">
        <v>54</v>
      </c>
      <c r="C32" s="45">
        <v>7.1593592432212444E-2</v>
      </c>
      <c r="D32" s="45">
        <v>9.7700818052230035E-2</v>
      </c>
      <c r="E32" s="46">
        <v>0.1459437829377751</v>
      </c>
      <c r="F32" s="46">
        <v>0.16505744055088239</v>
      </c>
      <c r="G32" s="46">
        <v>0.16738595385538177</v>
      </c>
      <c r="I32" s="44"/>
      <c r="P32" s="40"/>
      <c r="Q32" s="40"/>
      <c r="R32" s="40"/>
      <c r="S32" s="40"/>
    </row>
    <row r="33" spans="1:19" ht="15" customHeight="1" x14ac:dyDescent="0.25">
      <c r="A33" s="48">
        <v>21</v>
      </c>
      <c r="B33" s="49" t="s">
        <v>55</v>
      </c>
      <c r="C33" s="45">
        <v>4.2022503882801265E-2</v>
      </c>
      <c r="D33" s="45">
        <v>5.0902620948851923E-2</v>
      </c>
      <c r="E33" s="46">
        <v>6.4883518819109212E-2</v>
      </c>
      <c r="F33" s="46">
        <v>6.9545281550102159E-2</v>
      </c>
      <c r="G33" s="46">
        <v>6.969366395158709E-2</v>
      </c>
      <c r="I33" s="44"/>
      <c r="P33" s="40"/>
      <c r="Q33" s="40"/>
      <c r="R33" s="40"/>
      <c r="S33" s="40"/>
    </row>
    <row r="34" spans="1:19" ht="15" customHeight="1" x14ac:dyDescent="0.25">
      <c r="A34" s="48">
        <v>22</v>
      </c>
      <c r="B34" s="49" t="s">
        <v>56</v>
      </c>
      <c r="C34" s="45">
        <v>0.37000812830572832</v>
      </c>
      <c r="D34" s="45">
        <v>0.33008692441883963</v>
      </c>
      <c r="E34" s="46">
        <v>0.19592437409026345</v>
      </c>
      <c r="F34" s="46">
        <v>0.22430830972248131</v>
      </c>
      <c r="G34" s="46">
        <v>0.22868434117302994</v>
      </c>
      <c r="I34" s="44"/>
      <c r="P34" s="40"/>
      <c r="Q34" s="40"/>
      <c r="R34" s="40"/>
      <c r="S34" s="40"/>
    </row>
    <row r="35" spans="1:19" ht="15" customHeight="1" x14ac:dyDescent="0.25">
      <c r="A35" s="48">
        <v>23</v>
      </c>
      <c r="B35" s="49" t="s">
        <v>57</v>
      </c>
      <c r="C35" s="45">
        <v>0.14465277297749282</v>
      </c>
      <c r="D35" s="45">
        <v>0.1977002062449103</v>
      </c>
      <c r="E35" s="46">
        <v>7.5296942059711172E-2</v>
      </c>
      <c r="F35" s="46">
        <v>0.21782155335133591</v>
      </c>
      <c r="G35" s="46">
        <v>0.20680487498212347</v>
      </c>
      <c r="P35" s="40"/>
      <c r="Q35" s="40"/>
      <c r="R35" s="40"/>
      <c r="S35" s="40"/>
    </row>
    <row r="36" spans="1:19" ht="15" customHeight="1" x14ac:dyDescent="0.25">
      <c r="A36" s="48">
        <v>24</v>
      </c>
      <c r="B36" s="49" t="s">
        <v>58</v>
      </c>
      <c r="C36" s="45">
        <v>0.21923715516628856</v>
      </c>
      <c r="D36" s="45">
        <v>0.46099129096252295</v>
      </c>
      <c r="E36" s="46">
        <v>1.3803265912725002E-2</v>
      </c>
      <c r="F36" s="46">
        <v>7.1589516154703706E-4</v>
      </c>
      <c r="G36" s="46">
        <v>0.32584474146547165</v>
      </c>
      <c r="P36" s="40"/>
      <c r="Q36" s="40"/>
      <c r="R36" s="40"/>
      <c r="S36" s="40"/>
    </row>
    <row r="37" spans="1:19" ht="15" x14ac:dyDescent="0.25">
      <c r="A37" s="30"/>
      <c r="B37" s="31" t="s">
        <v>59</v>
      </c>
      <c r="C37" s="47"/>
      <c r="D37" s="47"/>
      <c r="E37" s="47"/>
      <c r="F37" s="47"/>
      <c r="G37" s="596"/>
      <c r="P37" s="40"/>
      <c r="Q37" s="40"/>
      <c r="R37" s="40"/>
      <c r="S37" s="40"/>
    </row>
    <row r="38" spans="1:19" ht="15" x14ac:dyDescent="0.25">
      <c r="A38" s="48">
        <v>25</v>
      </c>
      <c r="B38" s="49" t="s">
        <v>60</v>
      </c>
      <c r="C38" s="45">
        <v>0.35278899881582926</v>
      </c>
      <c r="D38" s="45">
        <v>0.32247973720512596</v>
      </c>
      <c r="E38" s="45">
        <v>0.44772812081063196</v>
      </c>
      <c r="F38" s="45">
        <v>0.35465761211009106</v>
      </c>
      <c r="G38" s="45">
        <v>0.37673474951374064</v>
      </c>
      <c r="P38" s="40"/>
      <c r="Q38" s="40"/>
      <c r="R38" s="40"/>
      <c r="S38" s="40"/>
    </row>
    <row r="39" spans="1:19" s="50" customFormat="1" ht="15" x14ac:dyDescent="0.25">
      <c r="A39" s="48">
        <v>26</v>
      </c>
      <c r="B39" s="49" t="s">
        <v>61</v>
      </c>
      <c r="C39" s="45">
        <v>0.2688375631872657</v>
      </c>
      <c r="D39" s="45">
        <v>0.2686654432456681</v>
      </c>
      <c r="E39" s="45">
        <v>0.16477854600384689</v>
      </c>
      <c r="F39" s="45">
        <v>0.13308155848890119</v>
      </c>
      <c r="G39" s="45">
        <v>0.15574488651436422</v>
      </c>
      <c r="P39" s="40"/>
      <c r="Q39" s="40"/>
      <c r="R39" s="40"/>
      <c r="S39" s="40"/>
    </row>
    <row r="40" spans="1:19" ht="15" x14ac:dyDescent="0.25">
      <c r="A40" s="48">
        <v>27</v>
      </c>
      <c r="B40" s="51" t="s">
        <v>62</v>
      </c>
      <c r="C40" s="45">
        <v>0.14195045816821317</v>
      </c>
      <c r="D40" s="45">
        <v>0.12465381841449046</v>
      </c>
      <c r="E40" s="45">
        <v>8.4388384081508658E-2</v>
      </c>
      <c r="F40" s="45">
        <v>0.1256366601234441</v>
      </c>
      <c r="G40" s="45">
        <v>8.1263564124999604E-2</v>
      </c>
      <c r="P40" s="40"/>
      <c r="Q40" s="40"/>
      <c r="R40" s="40"/>
      <c r="S40" s="40"/>
    </row>
    <row r="41" spans="1:19" ht="15" x14ac:dyDescent="0.25">
      <c r="A41" s="52"/>
      <c r="B41" s="31" t="s">
        <v>63</v>
      </c>
      <c r="C41" s="32"/>
      <c r="D41" s="32"/>
      <c r="E41" s="32"/>
      <c r="F41" s="32"/>
      <c r="G41" s="53"/>
      <c r="P41" s="40"/>
      <c r="Q41" s="40"/>
      <c r="R41" s="40"/>
      <c r="S41" s="40"/>
    </row>
    <row r="42" spans="1:19" ht="15" x14ac:dyDescent="0.25">
      <c r="A42" s="48">
        <v>28</v>
      </c>
      <c r="B42" s="54" t="s">
        <v>64</v>
      </c>
      <c r="C42" s="38">
        <v>28839575.869999997</v>
      </c>
      <c r="D42" s="38">
        <v>39070286.440000005</v>
      </c>
      <c r="E42" s="39">
        <v>37577645.133626401</v>
      </c>
      <c r="F42" s="39">
        <v>33641079.189999998</v>
      </c>
      <c r="G42" s="39">
        <v>39573837.899999991</v>
      </c>
      <c r="P42" s="40"/>
      <c r="Q42" s="40"/>
      <c r="R42" s="40"/>
      <c r="S42" s="40"/>
    </row>
    <row r="43" spans="1:19" ht="15" x14ac:dyDescent="0.25">
      <c r="A43" s="48">
        <v>29</v>
      </c>
      <c r="B43" s="49" t="s">
        <v>65</v>
      </c>
      <c r="C43" s="38">
        <v>12047888.378249999</v>
      </c>
      <c r="D43" s="38">
        <v>13254812.613400001</v>
      </c>
      <c r="E43" s="39">
        <v>12869564.5162</v>
      </c>
      <c r="F43" s="39">
        <v>11877040.71415</v>
      </c>
      <c r="G43" s="39">
        <v>11153067.564049998</v>
      </c>
      <c r="P43" s="40"/>
      <c r="Q43" s="40"/>
      <c r="R43" s="40"/>
      <c r="S43" s="40"/>
    </row>
    <row r="44" spans="1:19" ht="15" x14ac:dyDescent="0.25">
      <c r="A44" s="55">
        <v>30</v>
      </c>
      <c r="B44" s="56" t="s">
        <v>66</v>
      </c>
      <c r="C44" s="45">
        <v>2.3937452742394227</v>
      </c>
      <c r="D44" s="45">
        <v>2.9476302366207543</v>
      </c>
      <c r="E44" s="45">
        <v>2.9198847471741773</v>
      </c>
      <c r="F44" s="45">
        <v>2.8324462296336899</v>
      </c>
      <c r="G44" s="45">
        <v>3.5482469439671895</v>
      </c>
      <c r="P44" s="40"/>
      <c r="Q44" s="40"/>
      <c r="R44" s="40"/>
      <c r="S44" s="40"/>
    </row>
    <row r="45" spans="1:19" ht="15" x14ac:dyDescent="0.25">
      <c r="A45" s="55"/>
      <c r="B45" s="31" t="s">
        <v>67</v>
      </c>
      <c r="C45" s="32"/>
      <c r="D45" s="32"/>
      <c r="E45" s="32"/>
      <c r="F45" s="32"/>
      <c r="G45" s="53"/>
      <c r="P45" s="40"/>
      <c r="Q45" s="40"/>
      <c r="R45" s="40"/>
      <c r="S45" s="40"/>
    </row>
    <row r="46" spans="1:19" ht="15" x14ac:dyDescent="0.25">
      <c r="A46" s="55">
        <v>31</v>
      </c>
      <c r="B46" s="594" t="s">
        <v>68</v>
      </c>
      <c r="C46" s="38">
        <v>61318055.754500002</v>
      </c>
      <c r="D46" s="38">
        <v>57487096.908499993</v>
      </c>
      <c r="E46" s="39">
        <v>56004417.652500004</v>
      </c>
      <c r="F46" s="39">
        <v>60000891.506999999</v>
      </c>
      <c r="G46" s="39">
        <v>58813705.04900001</v>
      </c>
      <c r="P46" s="40"/>
      <c r="Q46" s="40"/>
      <c r="R46" s="40"/>
      <c r="S46" s="40"/>
    </row>
    <row r="47" spans="1:19" ht="15" x14ac:dyDescent="0.25">
      <c r="A47" s="55">
        <v>32</v>
      </c>
      <c r="B47" s="594" t="s">
        <v>69</v>
      </c>
      <c r="C47" s="38">
        <v>36598605.940775007</v>
      </c>
      <c r="D47" s="38">
        <v>39372851.676900022</v>
      </c>
      <c r="E47" s="39">
        <v>31849325.489900008</v>
      </c>
      <c r="F47" s="39">
        <v>31615845.140500002</v>
      </c>
      <c r="G47" s="39">
        <v>32472603.387424968</v>
      </c>
      <c r="P47" s="40"/>
      <c r="Q47" s="40"/>
      <c r="R47" s="40"/>
      <c r="S47" s="40"/>
    </row>
    <row r="48" spans="1:19" thickBot="1" x14ac:dyDescent="0.3">
      <c r="A48" s="57">
        <v>33</v>
      </c>
      <c r="B48" s="595" t="s">
        <v>70</v>
      </c>
      <c r="C48" s="58">
        <v>1.6754205297799258</v>
      </c>
      <c r="D48" s="45">
        <v>1.4600694249999566</v>
      </c>
      <c r="E48" s="45">
        <v>1.7584176993092053</v>
      </c>
      <c r="F48" s="45">
        <v>1.8978107730588123</v>
      </c>
      <c r="G48" s="45">
        <v>1.8111792376885818</v>
      </c>
      <c r="P48" s="40"/>
      <c r="Q48" s="40"/>
      <c r="R48" s="40"/>
      <c r="S48" s="40"/>
    </row>
    <row r="49" spans="2:4" ht="78" x14ac:dyDescent="0.3">
      <c r="B49" s="59" t="s">
        <v>71</v>
      </c>
      <c r="C49" s="60"/>
    </row>
    <row r="51" spans="2:4" x14ac:dyDescent="0.3">
      <c r="D51" s="627"/>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3AA3E-F143-4967-86FC-096738447BB1}">
  <dimension ref="A1:K26"/>
  <sheetViews>
    <sheetView showGridLines="0" topLeftCell="A5" zoomScale="115" zoomScaleNormal="115" workbookViewId="0">
      <pane xSplit="2" ySplit="3" topLeftCell="C8" activePane="bottomRight" state="frozen"/>
      <selection activeCell="C22" sqref="C22"/>
      <selection pane="topRight" activeCell="C22" sqref="C22"/>
      <selection pane="bottomLeft" activeCell="C22" sqref="C22"/>
      <selection pane="bottomRight" activeCell="C26" sqref="C26"/>
    </sheetView>
  </sheetViews>
  <sheetFormatPr defaultColWidth="9.28515625" defaultRowHeight="12.75" x14ac:dyDescent="0.25"/>
  <cols>
    <col min="1" max="1" width="11.7109375" style="524" bestFit="1" customWidth="1"/>
    <col min="2" max="2" width="105.28515625" style="524" bestFit="1" customWidth="1"/>
    <col min="3" max="3" width="13.7109375" style="524" bestFit="1" customWidth="1"/>
    <col min="4" max="4" width="20.28515625" style="524" customWidth="1"/>
    <col min="5" max="5" width="17.28515625" style="524" bestFit="1" customWidth="1"/>
    <col min="6" max="6" width="14.28515625" style="524" bestFit="1" customWidth="1"/>
    <col min="7" max="7" width="17.85546875" style="524" customWidth="1"/>
    <col min="8" max="8" width="18.140625" style="524" customWidth="1"/>
    <col min="9" max="9" width="19" style="525" customWidth="1"/>
    <col min="10" max="10" width="10" style="524" bestFit="1" customWidth="1"/>
    <col min="11" max="11" width="13.28515625" style="524" bestFit="1" customWidth="1"/>
    <col min="12" max="16384" width="9.28515625" style="524"/>
  </cols>
  <sheetData>
    <row r="1" spans="1:11" x14ac:dyDescent="0.25">
      <c r="A1" s="523" t="s">
        <v>27</v>
      </c>
    </row>
    <row r="2" spans="1:11" x14ac:dyDescent="0.25">
      <c r="A2" s="523" t="s">
        <v>28</v>
      </c>
      <c r="B2" s="551"/>
    </row>
    <row r="3" spans="1:11" x14ac:dyDescent="0.25">
      <c r="A3" s="526" t="s">
        <v>562</v>
      </c>
      <c r="B3" s="527">
        <v>44286</v>
      </c>
    </row>
    <row r="5" spans="1:11" x14ac:dyDescent="0.25">
      <c r="A5" s="683" t="s">
        <v>563</v>
      </c>
      <c r="B5" s="684"/>
      <c r="C5" s="689" t="s">
        <v>564</v>
      </c>
      <c r="D5" s="690"/>
      <c r="E5" s="690"/>
      <c r="F5" s="690"/>
      <c r="G5" s="690"/>
      <c r="H5" s="691"/>
    </row>
    <row r="6" spans="1:11" x14ac:dyDescent="0.25">
      <c r="A6" s="685"/>
      <c r="B6" s="686"/>
      <c r="C6" s="692"/>
      <c r="D6" s="693"/>
      <c r="E6" s="693"/>
      <c r="F6" s="693"/>
      <c r="G6" s="693"/>
      <c r="H6" s="694"/>
    </row>
    <row r="7" spans="1:11" ht="25.5" x14ac:dyDescent="0.25">
      <c r="A7" s="687"/>
      <c r="B7" s="688"/>
      <c r="C7" s="528" t="s">
        <v>565</v>
      </c>
      <c r="D7" s="528" t="s">
        <v>566</v>
      </c>
      <c r="E7" s="528" t="s">
        <v>567</v>
      </c>
      <c r="F7" s="528" t="s">
        <v>568</v>
      </c>
      <c r="G7" s="528" t="s">
        <v>569</v>
      </c>
      <c r="H7" s="528" t="s">
        <v>80</v>
      </c>
    </row>
    <row r="8" spans="1:11" x14ac:dyDescent="0.25">
      <c r="A8" s="529">
        <v>1</v>
      </c>
      <c r="B8" s="530" t="s">
        <v>409</v>
      </c>
      <c r="C8" s="558">
        <v>533488.31999999995</v>
      </c>
      <c r="D8" s="558">
        <v>6406270.0100000072</v>
      </c>
      <c r="E8" s="558">
        <v>7584353.5800000001</v>
      </c>
      <c r="F8" s="558">
        <v>16769698.380000001</v>
      </c>
      <c r="G8" s="558">
        <v>0</v>
      </c>
      <c r="H8" s="600">
        <v>31293810.290000007</v>
      </c>
      <c r="I8" s="531"/>
    </row>
    <row r="9" spans="1:11" x14ac:dyDescent="0.25">
      <c r="A9" s="529">
        <v>2</v>
      </c>
      <c r="B9" s="530" t="s">
        <v>410</v>
      </c>
      <c r="C9" s="558"/>
      <c r="D9" s="558">
        <v>0</v>
      </c>
      <c r="E9" s="558"/>
      <c r="F9" s="558"/>
      <c r="G9" s="558"/>
      <c r="H9" s="600">
        <v>0</v>
      </c>
      <c r="I9" s="531"/>
    </row>
    <row r="10" spans="1:11" x14ac:dyDescent="0.25">
      <c r="A10" s="529">
        <v>3</v>
      </c>
      <c r="B10" s="530" t="s">
        <v>411</v>
      </c>
      <c r="C10" s="558"/>
      <c r="D10" s="558">
        <v>0</v>
      </c>
      <c r="E10" s="558"/>
      <c r="F10" s="558"/>
      <c r="G10" s="558"/>
      <c r="H10" s="600">
        <v>0</v>
      </c>
      <c r="I10" s="531"/>
    </row>
    <row r="11" spans="1:11" x14ac:dyDescent="0.25">
      <c r="A11" s="529">
        <v>4</v>
      </c>
      <c r="B11" s="530" t="s">
        <v>412</v>
      </c>
      <c r="C11" s="558"/>
      <c r="D11" s="558">
        <v>0</v>
      </c>
      <c r="E11" s="558"/>
      <c r="F11" s="558"/>
      <c r="G11" s="558"/>
      <c r="H11" s="600">
        <v>0</v>
      </c>
      <c r="I11" s="531"/>
    </row>
    <row r="12" spans="1:11" x14ac:dyDescent="0.25">
      <c r="A12" s="529">
        <v>5</v>
      </c>
      <c r="B12" s="530" t="s">
        <v>413</v>
      </c>
      <c r="C12" s="558"/>
      <c r="D12" s="558">
        <v>0</v>
      </c>
      <c r="E12" s="558"/>
      <c r="F12" s="558"/>
      <c r="G12" s="558"/>
      <c r="H12" s="600">
        <v>0</v>
      </c>
      <c r="I12" s="531"/>
    </row>
    <row r="13" spans="1:11" x14ac:dyDescent="0.25">
      <c r="A13" s="529">
        <v>6</v>
      </c>
      <c r="B13" s="530" t="s">
        <v>414</v>
      </c>
      <c r="C13" s="558">
        <v>1128333.04</v>
      </c>
      <c r="D13" s="558">
        <v>6800000</v>
      </c>
      <c r="E13" s="558">
        <v>27020</v>
      </c>
      <c r="F13" s="558"/>
      <c r="G13" s="558"/>
      <c r="H13" s="600">
        <v>7955353.04</v>
      </c>
      <c r="I13" s="531"/>
    </row>
    <row r="14" spans="1:11" x14ac:dyDescent="0.25">
      <c r="A14" s="529">
        <v>7</v>
      </c>
      <c r="B14" s="530" t="s">
        <v>415</v>
      </c>
      <c r="C14" s="558"/>
      <c r="D14" s="558">
        <v>724028.94</v>
      </c>
      <c r="E14" s="558">
        <v>4045491.32</v>
      </c>
      <c r="F14" s="558">
        <v>7982411.75</v>
      </c>
      <c r="G14" s="558">
        <v>0</v>
      </c>
      <c r="H14" s="600">
        <v>12751932.01</v>
      </c>
      <c r="I14" s="531"/>
    </row>
    <row r="15" spans="1:11" x14ac:dyDescent="0.25">
      <c r="A15" s="529">
        <v>8</v>
      </c>
      <c r="B15" s="532" t="s">
        <v>416</v>
      </c>
      <c r="C15" s="558"/>
      <c r="D15" s="558">
        <v>245379.96999999991</v>
      </c>
      <c r="E15" s="558">
        <v>4070249.87</v>
      </c>
      <c r="F15" s="558">
        <v>1986870.0500000003</v>
      </c>
      <c r="G15" s="558">
        <v>55791.969999999987</v>
      </c>
      <c r="H15" s="600">
        <v>6358291.8600000003</v>
      </c>
      <c r="I15" s="531"/>
      <c r="J15" s="531"/>
      <c r="K15" s="533"/>
    </row>
    <row r="16" spans="1:11" x14ac:dyDescent="0.25">
      <c r="A16" s="529">
        <v>9</v>
      </c>
      <c r="B16" s="530" t="s">
        <v>417</v>
      </c>
      <c r="C16" s="558"/>
      <c r="D16" s="558">
        <v>0</v>
      </c>
      <c r="E16" s="558"/>
      <c r="F16" s="558">
        <v>0</v>
      </c>
      <c r="G16" s="558"/>
      <c r="H16" s="600">
        <v>0</v>
      </c>
      <c r="I16" s="531"/>
    </row>
    <row r="17" spans="1:11" x14ac:dyDescent="0.25">
      <c r="A17" s="529">
        <v>10</v>
      </c>
      <c r="B17" s="601" t="s">
        <v>418</v>
      </c>
      <c r="C17" s="558"/>
      <c r="D17" s="558">
        <v>674509.71000000008</v>
      </c>
      <c r="E17" s="558">
        <v>45247.729999999981</v>
      </c>
      <c r="F17" s="558">
        <v>0</v>
      </c>
      <c r="G17" s="558">
        <v>411.07000000000005</v>
      </c>
      <c r="H17" s="600">
        <v>720168.51</v>
      </c>
      <c r="I17" s="531"/>
      <c r="J17" s="534"/>
    </row>
    <row r="18" spans="1:11" x14ac:dyDescent="0.25">
      <c r="A18" s="529">
        <v>11</v>
      </c>
      <c r="B18" s="530" t="s">
        <v>419</v>
      </c>
      <c r="C18" s="558"/>
      <c r="D18" s="558">
        <v>201.28</v>
      </c>
      <c r="E18" s="558">
        <v>2657.38</v>
      </c>
      <c r="F18" s="558">
        <v>0</v>
      </c>
      <c r="G18" s="558">
        <v>42224.359999999979</v>
      </c>
      <c r="H18" s="600">
        <v>45083.019999999982</v>
      </c>
      <c r="I18" s="531"/>
    </row>
    <row r="19" spans="1:11" x14ac:dyDescent="0.25">
      <c r="A19" s="529">
        <v>12</v>
      </c>
      <c r="B19" s="530" t="s">
        <v>420</v>
      </c>
      <c r="C19" s="558"/>
      <c r="D19" s="558">
        <v>0</v>
      </c>
      <c r="E19" s="558"/>
      <c r="F19" s="558"/>
      <c r="G19" s="558"/>
      <c r="H19" s="600">
        <v>0</v>
      </c>
      <c r="I19" s="531"/>
    </row>
    <row r="20" spans="1:11" x14ac:dyDescent="0.25">
      <c r="A20" s="535">
        <v>13</v>
      </c>
      <c r="B20" s="532" t="s">
        <v>421</v>
      </c>
      <c r="C20" s="558"/>
      <c r="D20" s="558">
        <v>0</v>
      </c>
      <c r="E20" s="558"/>
      <c r="F20" s="558"/>
      <c r="G20" s="558"/>
      <c r="H20" s="600">
        <v>0</v>
      </c>
      <c r="I20" s="531"/>
    </row>
    <row r="21" spans="1:11" x14ac:dyDescent="0.25">
      <c r="A21" s="529">
        <v>14</v>
      </c>
      <c r="B21" s="530" t="s">
        <v>570</v>
      </c>
      <c r="C21" s="558">
        <v>1857441.77</v>
      </c>
      <c r="D21" s="558">
        <v>7243812.2800000012</v>
      </c>
      <c r="E21" s="558">
        <v>0</v>
      </c>
      <c r="F21" s="558"/>
      <c r="G21" s="558">
        <v>16109469.370000005</v>
      </c>
      <c r="H21" s="600">
        <v>25210723.420000006</v>
      </c>
      <c r="I21" s="531"/>
    </row>
    <row r="22" spans="1:11" x14ac:dyDescent="0.25">
      <c r="A22" s="536">
        <v>15</v>
      </c>
      <c r="B22" s="537" t="s">
        <v>80</v>
      </c>
      <c r="C22" s="600">
        <v>3519263.13</v>
      </c>
      <c r="D22" s="600">
        <v>21419692.480000008</v>
      </c>
      <c r="E22" s="600">
        <v>15729772.15</v>
      </c>
      <c r="F22" s="600">
        <v>26738980.180000003</v>
      </c>
      <c r="G22" s="600">
        <v>16207485.700000005</v>
      </c>
      <c r="H22" s="600">
        <v>83615193.640000001</v>
      </c>
      <c r="I22" s="531"/>
    </row>
    <row r="24" spans="1:11" x14ac:dyDescent="0.25">
      <c r="K24" s="533"/>
    </row>
    <row r="26" spans="1:11" ht="38.25" x14ac:dyDescent="0.25">
      <c r="B26" s="602" t="s">
        <v>571</v>
      </c>
    </row>
  </sheetData>
  <mergeCells count="2">
    <mergeCell ref="A5:B7"/>
    <mergeCell ref="C5:H6"/>
  </mergeCells>
  <conditionalFormatting sqref="A5">
    <cfRule type="duplicateValues" dxfId="17" priority="1"/>
    <cfRule type="duplicateValues" dxfId="16" priority="2"/>
  </conditionalFormatting>
  <conditionalFormatting sqref="A5">
    <cfRule type="duplicateValues" dxfId="15"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A13B4-D2BD-4CCD-876C-BA11E92C492E}">
  <dimension ref="A1:O26"/>
  <sheetViews>
    <sheetView showGridLines="0" topLeftCell="B1" zoomScale="85" zoomScaleNormal="85" workbookViewId="0">
      <selection activeCell="C7" sqref="C7:I23"/>
    </sheetView>
  </sheetViews>
  <sheetFormatPr defaultColWidth="9.28515625" defaultRowHeight="12.75" x14ac:dyDescent="0.25"/>
  <cols>
    <col min="1" max="1" width="11.7109375" style="538" bestFit="1" customWidth="1"/>
    <col min="2" max="2" width="114.7109375" style="524" customWidth="1"/>
    <col min="3" max="3" width="22.42578125" style="524" customWidth="1"/>
    <col min="4" max="4" width="23.5703125" style="524" customWidth="1"/>
    <col min="5" max="8" width="22.28515625" style="524" customWidth="1"/>
    <col min="9" max="9" width="41.42578125" style="524" customWidth="1"/>
    <col min="10" max="10" width="18" style="524" customWidth="1"/>
    <col min="11" max="11" width="14.5703125" style="525" customWidth="1"/>
    <col min="12" max="14" width="9.28515625" style="524"/>
    <col min="15" max="15" width="11.140625" style="524" bestFit="1" customWidth="1"/>
    <col min="16" max="16384" width="9.28515625" style="524"/>
  </cols>
  <sheetData>
    <row r="1" spans="1:15" x14ac:dyDescent="0.25">
      <c r="A1" s="523" t="s">
        <v>27</v>
      </c>
      <c r="B1" s="524" t="str">
        <f>'16. NSFR'!B1</f>
        <v>სს სილქ ბანკი</v>
      </c>
    </row>
    <row r="2" spans="1:15" x14ac:dyDescent="0.25">
      <c r="A2" s="523" t="s">
        <v>28</v>
      </c>
      <c r="B2" s="551">
        <f>'16. NSFR'!B2</f>
        <v>44926</v>
      </c>
    </row>
    <row r="3" spans="1:15" x14ac:dyDescent="0.25">
      <c r="A3" s="526" t="s">
        <v>572</v>
      </c>
      <c r="B3" s="527"/>
    </row>
    <row r="4" spans="1:15" x14ac:dyDescent="0.25">
      <c r="C4" s="539" t="s">
        <v>573</v>
      </c>
      <c r="D4" s="539" t="s">
        <v>574</v>
      </c>
      <c r="E4" s="539" t="s">
        <v>575</v>
      </c>
      <c r="F4" s="539" t="s">
        <v>576</v>
      </c>
      <c r="G4" s="539" t="s">
        <v>577</v>
      </c>
      <c r="H4" s="539" t="s">
        <v>578</v>
      </c>
      <c r="I4" s="539" t="s">
        <v>579</v>
      </c>
    </row>
    <row r="5" spans="1:15" ht="34.15" customHeight="1" x14ac:dyDescent="0.25">
      <c r="A5" s="683" t="s">
        <v>580</v>
      </c>
      <c r="B5" s="684"/>
      <c r="C5" s="697" t="s">
        <v>581</v>
      </c>
      <c r="D5" s="697"/>
      <c r="E5" s="697" t="s">
        <v>582</v>
      </c>
      <c r="F5" s="697" t="s">
        <v>583</v>
      </c>
      <c r="G5" s="695" t="s">
        <v>584</v>
      </c>
      <c r="H5" s="695" t="s">
        <v>585</v>
      </c>
      <c r="I5" s="540" t="s">
        <v>586</v>
      </c>
    </row>
    <row r="6" spans="1:15" ht="38.25" x14ac:dyDescent="0.25">
      <c r="A6" s="687"/>
      <c r="B6" s="688"/>
      <c r="C6" s="541" t="s">
        <v>587</v>
      </c>
      <c r="D6" s="541" t="s">
        <v>588</v>
      </c>
      <c r="E6" s="697"/>
      <c r="F6" s="697"/>
      <c r="G6" s="696"/>
      <c r="H6" s="696"/>
      <c r="I6" s="540" t="s">
        <v>589</v>
      </c>
    </row>
    <row r="7" spans="1:15" x14ac:dyDescent="0.25">
      <c r="A7" s="543">
        <v>1</v>
      </c>
      <c r="B7" s="530" t="s">
        <v>409</v>
      </c>
      <c r="C7" s="558"/>
      <c r="D7" s="558">
        <v>31293810.290000007</v>
      </c>
      <c r="E7" s="558"/>
      <c r="F7" s="558"/>
      <c r="G7" s="558"/>
      <c r="H7" s="558"/>
      <c r="I7" s="603">
        <v>31293810.290000007</v>
      </c>
      <c r="J7" s="544"/>
    </row>
    <row r="8" spans="1:15" x14ac:dyDescent="0.25">
      <c r="A8" s="543">
        <v>2</v>
      </c>
      <c r="B8" s="530" t="s">
        <v>410</v>
      </c>
      <c r="C8" s="558"/>
      <c r="D8" s="558">
        <v>0</v>
      </c>
      <c r="E8" s="558"/>
      <c r="F8" s="558"/>
      <c r="G8" s="558"/>
      <c r="H8" s="558"/>
      <c r="I8" s="603">
        <v>0</v>
      </c>
      <c r="J8" s="544"/>
    </row>
    <row r="9" spans="1:15" x14ac:dyDescent="0.25">
      <c r="A9" s="543">
        <v>3</v>
      </c>
      <c r="B9" s="530" t="s">
        <v>411</v>
      </c>
      <c r="C9" s="558"/>
      <c r="D9" s="558">
        <v>0</v>
      </c>
      <c r="E9" s="558"/>
      <c r="F9" s="558"/>
      <c r="G9" s="558"/>
      <c r="H9" s="558"/>
      <c r="I9" s="603">
        <v>0</v>
      </c>
      <c r="J9" s="544"/>
    </row>
    <row r="10" spans="1:15" x14ac:dyDescent="0.25">
      <c r="A10" s="543">
        <v>4</v>
      </c>
      <c r="B10" s="530" t="s">
        <v>412</v>
      </c>
      <c r="C10" s="558"/>
      <c r="D10" s="558">
        <v>0</v>
      </c>
      <c r="E10" s="558"/>
      <c r="F10" s="558"/>
      <c r="G10" s="558"/>
      <c r="H10" s="558"/>
      <c r="I10" s="603">
        <v>0</v>
      </c>
      <c r="J10" s="544"/>
    </row>
    <row r="11" spans="1:15" x14ac:dyDescent="0.25">
      <c r="A11" s="543">
        <v>5</v>
      </c>
      <c r="B11" s="530" t="s">
        <v>413</v>
      </c>
      <c r="C11" s="558"/>
      <c r="D11" s="558">
        <v>0</v>
      </c>
      <c r="E11" s="558"/>
      <c r="F11" s="558"/>
      <c r="G11" s="558"/>
      <c r="H11" s="558"/>
      <c r="I11" s="603">
        <v>0</v>
      </c>
      <c r="J11" s="544"/>
    </row>
    <row r="12" spans="1:15" x14ac:dyDescent="0.25">
      <c r="A12" s="543">
        <v>6</v>
      </c>
      <c r="B12" s="530" t="s">
        <v>414</v>
      </c>
      <c r="C12" s="558"/>
      <c r="D12" s="558">
        <v>7955353.04</v>
      </c>
      <c r="E12" s="558"/>
      <c r="F12" s="558"/>
      <c r="G12" s="558"/>
      <c r="H12" s="558"/>
      <c r="I12" s="603">
        <v>7955353.04</v>
      </c>
      <c r="J12" s="544"/>
    </row>
    <row r="13" spans="1:15" x14ac:dyDescent="0.25">
      <c r="A13" s="543">
        <v>7</v>
      </c>
      <c r="B13" s="530" t="s">
        <v>415</v>
      </c>
      <c r="C13" s="558">
        <v>1194254.9900000002</v>
      </c>
      <c r="D13" s="558">
        <v>11915953.520000001</v>
      </c>
      <c r="E13" s="558">
        <v>358276.50000000012</v>
      </c>
      <c r="F13" s="558">
        <v>237100.09</v>
      </c>
      <c r="G13" s="558"/>
      <c r="H13" s="558"/>
      <c r="I13" s="603">
        <v>12514831.920000002</v>
      </c>
      <c r="J13" s="544"/>
      <c r="K13" s="545"/>
      <c r="O13" s="534"/>
    </row>
    <row r="14" spans="1:15" x14ac:dyDescent="0.25">
      <c r="A14" s="543">
        <v>8</v>
      </c>
      <c r="B14" s="532" t="s">
        <v>416</v>
      </c>
      <c r="C14" s="558">
        <v>199656.28999999911</v>
      </c>
      <c r="D14" s="558">
        <v>6258378.1700000083</v>
      </c>
      <c r="E14" s="558">
        <v>99742.669999999693</v>
      </c>
      <c r="F14" s="558">
        <v>122155.84000000003</v>
      </c>
      <c r="G14" s="558"/>
      <c r="H14" s="558">
        <v>56896.330000000009</v>
      </c>
      <c r="I14" s="603">
        <v>6236135.9500000076</v>
      </c>
      <c r="J14" s="544"/>
      <c r="K14" s="545"/>
    </row>
    <row r="15" spans="1:15" x14ac:dyDescent="0.25">
      <c r="A15" s="543">
        <v>9</v>
      </c>
      <c r="B15" s="530" t="s">
        <v>417</v>
      </c>
      <c r="C15" s="558">
        <v>0</v>
      </c>
      <c r="D15" s="558">
        <v>0</v>
      </c>
      <c r="E15" s="558"/>
      <c r="F15" s="558">
        <v>0</v>
      </c>
      <c r="G15" s="558"/>
      <c r="H15" s="558"/>
      <c r="I15" s="603">
        <v>0</v>
      </c>
      <c r="J15" s="544"/>
    </row>
    <row r="16" spans="1:15" x14ac:dyDescent="0.25">
      <c r="A16" s="543">
        <v>10</v>
      </c>
      <c r="B16" s="601" t="s">
        <v>590</v>
      </c>
      <c r="C16" s="558">
        <v>1062691.5</v>
      </c>
      <c r="D16" s="558">
        <v>0</v>
      </c>
      <c r="E16" s="558">
        <v>342522.99000000005</v>
      </c>
      <c r="F16" s="558">
        <v>0</v>
      </c>
      <c r="G16" s="558"/>
      <c r="H16" s="558"/>
      <c r="I16" s="603">
        <v>720168.51</v>
      </c>
      <c r="J16" s="544"/>
    </row>
    <row r="17" spans="1:11" x14ac:dyDescent="0.25">
      <c r="A17" s="543">
        <v>11</v>
      </c>
      <c r="B17" s="530" t="s">
        <v>419</v>
      </c>
      <c r="C17" s="558">
        <v>0</v>
      </c>
      <c r="D17" s="558">
        <v>45083.019999999982</v>
      </c>
      <c r="E17" s="558"/>
      <c r="F17" s="558">
        <v>893.67999999999984</v>
      </c>
      <c r="G17" s="558"/>
      <c r="H17" s="558"/>
      <c r="I17" s="603">
        <v>44189.339999999982</v>
      </c>
      <c r="J17" s="544"/>
    </row>
    <row r="18" spans="1:11" x14ac:dyDescent="0.25">
      <c r="A18" s="543">
        <v>12</v>
      </c>
      <c r="B18" s="530" t="s">
        <v>420</v>
      </c>
      <c r="C18" s="558"/>
      <c r="D18" s="558">
        <v>0</v>
      </c>
      <c r="E18" s="558"/>
      <c r="F18" s="558"/>
      <c r="G18" s="558"/>
      <c r="H18" s="558"/>
      <c r="I18" s="603">
        <v>0</v>
      </c>
      <c r="J18" s="544"/>
    </row>
    <row r="19" spans="1:11" x14ac:dyDescent="0.25">
      <c r="A19" s="546">
        <v>13</v>
      </c>
      <c r="B19" s="532" t="s">
        <v>421</v>
      </c>
      <c r="C19" s="558"/>
      <c r="D19" s="558">
        <v>0</v>
      </c>
      <c r="E19" s="558"/>
      <c r="F19" s="558"/>
      <c r="G19" s="558"/>
      <c r="H19" s="558"/>
      <c r="I19" s="603">
        <v>0</v>
      </c>
      <c r="J19" s="544"/>
    </row>
    <row r="20" spans="1:11" x14ac:dyDescent="0.25">
      <c r="A20" s="543">
        <v>14</v>
      </c>
      <c r="B20" s="530" t="s">
        <v>570</v>
      </c>
      <c r="C20" s="558">
        <v>120689.04</v>
      </c>
      <c r="D20" s="558">
        <v>25177845.600000005</v>
      </c>
      <c r="E20" s="558">
        <v>-190197.82</v>
      </c>
      <c r="F20" s="558">
        <v>60000</v>
      </c>
      <c r="G20" s="558"/>
      <c r="H20" s="558"/>
      <c r="I20" s="603">
        <v>25428732.460000005</v>
      </c>
      <c r="J20" s="544"/>
    </row>
    <row r="21" spans="1:11" s="548" customFormat="1" x14ac:dyDescent="0.25">
      <c r="A21" s="547">
        <v>15</v>
      </c>
      <c r="B21" s="537" t="s">
        <v>80</v>
      </c>
      <c r="C21" s="600">
        <v>1514600.3199999994</v>
      </c>
      <c r="D21" s="600">
        <v>82646423.640000015</v>
      </c>
      <c r="E21" s="600">
        <v>267821.3499999998</v>
      </c>
      <c r="F21" s="600">
        <v>420149.61000000004</v>
      </c>
      <c r="G21" s="600">
        <v>0</v>
      </c>
      <c r="H21" s="600">
        <v>56896.330000000009</v>
      </c>
      <c r="I21" s="603">
        <v>83473053.000000015</v>
      </c>
      <c r="J21" s="544"/>
      <c r="K21" s="544"/>
    </row>
    <row r="22" spans="1:11" x14ac:dyDescent="0.25">
      <c r="A22" s="549">
        <v>16</v>
      </c>
      <c r="B22" s="550" t="s">
        <v>591</v>
      </c>
      <c r="C22" s="558">
        <v>1393911.2799999993</v>
      </c>
      <c r="D22" s="558">
        <v>18219414.710000008</v>
      </c>
      <c r="E22" s="558">
        <v>458019.16999999981</v>
      </c>
      <c r="F22" s="558">
        <v>360149.61000000004</v>
      </c>
      <c r="G22" s="558">
        <v>0</v>
      </c>
      <c r="H22" s="558">
        <v>56896.330000000009</v>
      </c>
      <c r="I22" s="603">
        <v>18795157.210000012</v>
      </c>
    </row>
    <row r="23" spans="1:11" x14ac:dyDescent="0.25">
      <c r="A23" s="549">
        <v>17</v>
      </c>
      <c r="B23" s="550" t="s">
        <v>592</v>
      </c>
      <c r="C23" s="558"/>
      <c r="D23" s="558">
        <v>32258256.370000005</v>
      </c>
      <c r="E23" s="558"/>
      <c r="F23" s="558">
        <v>60000</v>
      </c>
      <c r="G23" s="558"/>
      <c r="H23" s="558"/>
      <c r="I23" s="603">
        <v>32198256.370000005</v>
      </c>
    </row>
    <row r="26" spans="1:11" ht="42.4" customHeight="1" x14ac:dyDescent="0.25">
      <c r="B26" s="602" t="s">
        <v>571</v>
      </c>
    </row>
  </sheetData>
  <mergeCells count="6">
    <mergeCell ref="H5:H6"/>
    <mergeCell ref="A5:B6"/>
    <mergeCell ref="C5:D5"/>
    <mergeCell ref="E5:E6"/>
    <mergeCell ref="F5:F6"/>
    <mergeCell ref="G5:G6"/>
  </mergeCells>
  <conditionalFormatting sqref="A5">
    <cfRule type="duplicateValues" dxfId="14" priority="1"/>
    <cfRule type="duplicateValues" dxfId="13" priority="2"/>
  </conditionalFormatting>
  <conditionalFormatting sqref="A5">
    <cfRule type="duplicateValues" dxfId="12"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20DF9-1A29-4F5F-8549-42D93B3E2901}">
  <dimension ref="A1:I43"/>
  <sheetViews>
    <sheetView showGridLines="0" topLeftCell="B5" zoomScaleNormal="100" workbookViewId="0">
      <selection activeCell="C7" sqref="C7:I34"/>
    </sheetView>
  </sheetViews>
  <sheetFormatPr defaultColWidth="9.28515625" defaultRowHeight="12.75" x14ac:dyDescent="0.25"/>
  <cols>
    <col min="1" max="1" width="11" style="524" bestFit="1" customWidth="1"/>
    <col min="2" max="2" width="93.42578125" style="524" customWidth="1"/>
    <col min="3" max="8" width="22" style="524" customWidth="1"/>
    <col min="9" max="9" width="42.28515625" style="524" bestFit="1" customWidth="1"/>
    <col min="10" max="16384" width="9.28515625" style="524"/>
  </cols>
  <sheetData>
    <row r="1" spans="1:9" x14ac:dyDescent="0.25">
      <c r="A1" s="523" t="s">
        <v>27</v>
      </c>
      <c r="B1" s="551" t="str">
        <f>'18. Assets by Exposure classes'!B1</f>
        <v>სს სილქ ბანკი</v>
      </c>
    </row>
    <row r="2" spans="1:9" x14ac:dyDescent="0.25">
      <c r="A2" s="523" t="s">
        <v>28</v>
      </c>
      <c r="B2" s="551">
        <f>'18. Assets by Exposure classes'!B2</f>
        <v>44926</v>
      </c>
    </row>
    <row r="3" spans="1:9" x14ac:dyDescent="0.25">
      <c r="A3" s="526" t="s">
        <v>593</v>
      </c>
      <c r="B3" s="551"/>
    </row>
    <row r="4" spans="1:9" x14ac:dyDescent="0.25">
      <c r="C4" s="539" t="s">
        <v>573</v>
      </c>
      <c r="D4" s="539" t="s">
        <v>574</v>
      </c>
      <c r="E4" s="539" t="s">
        <v>575</v>
      </c>
      <c r="F4" s="539" t="s">
        <v>576</v>
      </c>
      <c r="G4" s="539" t="s">
        <v>577</v>
      </c>
      <c r="H4" s="539" t="s">
        <v>578</v>
      </c>
      <c r="I4" s="539" t="s">
        <v>579</v>
      </c>
    </row>
    <row r="5" spans="1:9" ht="41.65" customHeight="1" x14ac:dyDescent="0.25">
      <c r="A5" s="683" t="s">
        <v>594</v>
      </c>
      <c r="B5" s="684"/>
      <c r="C5" s="697" t="s">
        <v>581</v>
      </c>
      <c r="D5" s="697"/>
      <c r="E5" s="697" t="s">
        <v>582</v>
      </c>
      <c r="F5" s="697" t="s">
        <v>583</v>
      </c>
      <c r="G5" s="695" t="s">
        <v>584</v>
      </c>
      <c r="H5" s="695" t="s">
        <v>585</v>
      </c>
      <c r="I5" s="540" t="s">
        <v>586</v>
      </c>
    </row>
    <row r="6" spans="1:9" ht="41.65" customHeight="1" x14ac:dyDescent="0.25">
      <c r="A6" s="687"/>
      <c r="B6" s="688"/>
      <c r="C6" s="541" t="s">
        <v>587</v>
      </c>
      <c r="D6" s="541" t="s">
        <v>588</v>
      </c>
      <c r="E6" s="697"/>
      <c r="F6" s="697"/>
      <c r="G6" s="696"/>
      <c r="H6" s="696"/>
      <c r="I6" s="540" t="s">
        <v>589</v>
      </c>
    </row>
    <row r="7" spans="1:9" x14ac:dyDescent="0.25">
      <c r="A7" s="552">
        <v>1</v>
      </c>
      <c r="B7" s="553" t="s">
        <v>595</v>
      </c>
      <c r="C7" s="552">
        <v>3520.56</v>
      </c>
      <c r="D7" s="552">
        <v>31752874.480000008</v>
      </c>
      <c r="E7" s="552">
        <v>2651.3299999999995</v>
      </c>
      <c r="F7" s="552">
        <v>9110.1800000000021</v>
      </c>
      <c r="G7" s="552"/>
      <c r="H7" s="552">
        <v>16560.82</v>
      </c>
      <c r="I7" s="604">
        <v>31744633.530000009</v>
      </c>
    </row>
    <row r="8" spans="1:9" x14ac:dyDescent="0.25">
      <c r="A8" s="552">
        <v>2</v>
      </c>
      <c r="B8" s="553" t="s">
        <v>596</v>
      </c>
      <c r="C8" s="552">
        <v>8138.74</v>
      </c>
      <c r="D8" s="552">
        <v>8680137.0999999996</v>
      </c>
      <c r="E8" s="552">
        <v>2792.7099999999996</v>
      </c>
      <c r="F8" s="552">
        <v>14296.959999999997</v>
      </c>
      <c r="G8" s="552"/>
      <c r="H8" s="552">
        <v>36696.01</v>
      </c>
      <c r="I8" s="604">
        <v>8671186.1699999981</v>
      </c>
    </row>
    <row r="9" spans="1:9" x14ac:dyDescent="0.25">
      <c r="A9" s="552">
        <v>3</v>
      </c>
      <c r="B9" s="553" t="s">
        <v>597</v>
      </c>
      <c r="C9" s="552">
        <v>0</v>
      </c>
      <c r="D9" s="552">
        <v>0</v>
      </c>
      <c r="E9" s="552">
        <v>0</v>
      </c>
      <c r="F9" s="552">
        <v>0</v>
      </c>
      <c r="G9" s="552"/>
      <c r="H9" s="552">
        <v>0</v>
      </c>
      <c r="I9" s="604">
        <v>0</v>
      </c>
    </row>
    <row r="10" spans="1:9" x14ac:dyDescent="0.25">
      <c r="A10" s="552">
        <v>4</v>
      </c>
      <c r="B10" s="553" t="s">
        <v>598</v>
      </c>
      <c r="C10" s="552">
        <v>0</v>
      </c>
      <c r="D10" s="552">
        <v>3967742.41</v>
      </c>
      <c r="E10" s="552">
        <v>0</v>
      </c>
      <c r="F10" s="552">
        <v>79108.679999999993</v>
      </c>
      <c r="G10" s="552"/>
      <c r="H10" s="552">
        <v>0</v>
      </c>
      <c r="I10" s="604">
        <v>3888633.73</v>
      </c>
    </row>
    <row r="11" spans="1:9" x14ac:dyDescent="0.25">
      <c r="A11" s="552">
        <v>5</v>
      </c>
      <c r="B11" s="553" t="s">
        <v>599</v>
      </c>
      <c r="C11" s="552">
        <v>111112.58</v>
      </c>
      <c r="D11" s="552">
        <v>4659686.8100000005</v>
      </c>
      <c r="E11" s="552">
        <v>33333.769999999997</v>
      </c>
      <c r="F11" s="552">
        <v>92732.66</v>
      </c>
      <c r="G11" s="552"/>
      <c r="H11" s="552">
        <v>199.5</v>
      </c>
      <c r="I11" s="604">
        <v>4644732.9600000009</v>
      </c>
    </row>
    <row r="12" spans="1:9" x14ac:dyDescent="0.25">
      <c r="A12" s="552">
        <v>6</v>
      </c>
      <c r="B12" s="553" t="s">
        <v>600</v>
      </c>
      <c r="C12" s="552">
        <v>619.68999999999994</v>
      </c>
      <c r="D12" s="552">
        <v>511557.57</v>
      </c>
      <c r="E12" s="552">
        <v>619.68999999999994</v>
      </c>
      <c r="F12" s="552">
        <v>10164.529999999997</v>
      </c>
      <c r="G12" s="552"/>
      <c r="H12" s="552">
        <v>0</v>
      </c>
      <c r="I12" s="604">
        <v>501393.04000000004</v>
      </c>
    </row>
    <row r="13" spans="1:9" x14ac:dyDescent="0.25">
      <c r="A13" s="552">
        <v>7</v>
      </c>
      <c r="B13" s="553" t="s">
        <v>601</v>
      </c>
      <c r="C13" s="552">
        <v>237</v>
      </c>
      <c r="D13" s="552">
        <v>69524.42</v>
      </c>
      <c r="E13" s="552">
        <v>237</v>
      </c>
      <c r="F13" s="552">
        <v>1382.5</v>
      </c>
      <c r="G13" s="552"/>
      <c r="H13" s="552">
        <v>0</v>
      </c>
      <c r="I13" s="604">
        <v>68141.919999999998</v>
      </c>
    </row>
    <row r="14" spans="1:9" x14ac:dyDescent="0.25">
      <c r="A14" s="552">
        <v>8</v>
      </c>
      <c r="B14" s="553" t="s">
        <v>602</v>
      </c>
      <c r="C14" s="552">
        <v>983.2</v>
      </c>
      <c r="D14" s="552">
        <v>1936332.5599999998</v>
      </c>
      <c r="E14" s="552">
        <v>523.48</v>
      </c>
      <c r="F14" s="552">
        <v>38492.689999999995</v>
      </c>
      <c r="G14" s="552"/>
      <c r="H14" s="552">
        <v>0</v>
      </c>
      <c r="I14" s="604">
        <v>1898299.5899999999</v>
      </c>
    </row>
    <row r="15" spans="1:9" x14ac:dyDescent="0.25">
      <c r="A15" s="552">
        <v>9</v>
      </c>
      <c r="B15" s="553" t="s">
        <v>603</v>
      </c>
      <c r="C15" s="552">
        <v>78.81</v>
      </c>
      <c r="D15" s="552">
        <v>1414.58</v>
      </c>
      <c r="E15" s="552">
        <v>23.64</v>
      </c>
      <c r="F15" s="552">
        <v>27.95</v>
      </c>
      <c r="G15" s="552"/>
      <c r="H15" s="552">
        <v>0</v>
      </c>
      <c r="I15" s="604">
        <v>1441.7999999999997</v>
      </c>
    </row>
    <row r="16" spans="1:9" ht="12" customHeight="1" x14ac:dyDescent="0.25">
      <c r="A16" s="552">
        <v>10</v>
      </c>
      <c r="B16" s="553" t="s">
        <v>604</v>
      </c>
      <c r="C16" s="552">
        <v>0</v>
      </c>
      <c r="D16" s="552">
        <v>473.44</v>
      </c>
      <c r="E16" s="552">
        <v>0</v>
      </c>
      <c r="F16" s="552">
        <v>9.4600000000000009</v>
      </c>
      <c r="G16" s="552"/>
      <c r="H16" s="552">
        <v>0</v>
      </c>
      <c r="I16" s="604">
        <v>463.98</v>
      </c>
    </row>
    <row r="17" spans="1:9" x14ac:dyDescent="0.25">
      <c r="A17" s="552">
        <v>11</v>
      </c>
      <c r="B17" s="553" t="s">
        <v>605</v>
      </c>
      <c r="C17" s="552">
        <v>474.66999999999996</v>
      </c>
      <c r="D17" s="552">
        <v>496.03000000000003</v>
      </c>
      <c r="E17" s="552">
        <v>474.66999999999996</v>
      </c>
      <c r="F17" s="552">
        <v>9.7899999999999991</v>
      </c>
      <c r="G17" s="552"/>
      <c r="H17" s="552">
        <v>0</v>
      </c>
      <c r="I17" s="604">
        <v>486.24000000000007</v>
      </c>
    </row>
    <row r="18" spans="1:9" x14ac:dyDescent="0.25">
      <c r="A18" s="552">
        <v>12</v>
      </c>
      <c r="B18" s="553" t="s">
        <v>606</v>
      </c>
      <c r="C18" s="552">
        <v>123175.55999999998</v>
      </c>
      <c r="D18" s="552">
        <v>75063.59</v>
      </c>
      <c r="E18" s="552">
        <v>37867.780000000006</v>
      </c>
      <c r="F18" s="552">
        <v>1484.43</v>
      </c>
      <c r="G18" s="552"/>
      <c r="H18" s="552">
        <v>819.19</v>
      </c>
      <c r="I18" s="604">
        <v>158886.93999999997</v>
      </c>
    </row>
    <row r="19" spans="1:9" x14ac:dyDescent="0.25">
      <c r="A19" s="552">
        <v>13</v>
      </c>
      <c r="B19" s="553" t="s">
        <v>607</v>
      </c>
      <c r="C19" s="552">
        <v>1169.3900000000001</v>
      </c>
      <c r="D19" s="552">
        <v>11968.730000000001</v>
      </c>
      <c r="E19" s="552">
        <v>749.81999999999994</v>
      </c>
      <c r="F19" s="552">
        <v>224.08000000000004</v>
      </c>
      <c r="G19" s="552"/>
      <c r="H19" s="552">
        <v>696.79</v>
      </c>
      <c r="I19" s="604">
        <v>12164.220000000001</v>
      </c>
    </row>
    <row r="20" spans="1:9" x14ac:dyDescent="0.25">
      <c r="A20" s="552">
        <v>14</v>
      </c>
      <c r="B20" s="553" t="s">
        <v>608</v>
      </c>
      <c r="C20" s="552">
        <v>220.98</v>
      </c>
      <c r="D20" s="552">
        <v>695241.86</v>
      </c>
      <c r="E20" s="552">
        <v>220.98</v>
      </c>
      <c r="F20" s="552">
        <v>13689.820000000002</v>
      </c>
      <c r="G20" s="552"/>
      <c r="H20" s="552">
        <v>0</v>
      </c>
      <c r="I20" s="604">
        <v>681552.04</v>
      </c>
    </row>
    <row r="21" spans="1:9" x14ac:dyDescent="0.25">
      <c r="A21" s="552">
        <v>15</v>
      </c>
      <c r="B21" s="553" t="s">
        <v>609</v>
      </c>
      <c r="C21" s="552">
        <v>0</v>
      </c>
      <c r="D21" s="552">
        <v>60197.479999999996</v>
      </c>
      <c r="E21" s="552">
        <v>0</v>
      </c>
      <c r="F21" s="552">
        <v>1194.95</v>
      </c>
      <c r="G21" s="552"/>
      <c r="H21" s="552">
        <v>212.93</v>
      </c>
      <c r="I21" s="604">
        <v>59002.53</v>
      </c>
    </row>
    <row r="22" spans="1:9" x14ac:dyDescent="0.25">
      <c r="A22" s="552">
        <v>16</v>
      </c>
      <c r="B22" s="553" t="s">
        <v>610</v>
      </c>
      <c r="C22" s="552">
        <v>0</v>
      </c>
      <c r="D22" s="552">
        <v>0</v>
      </c>
      <c r="E22" s="552">
        <v>0</v>
      </c>
      <c r="F22" s="552">
        <v>0</v>
      </c>
      <c r="G22" s="552"/>
      <c r="H22" s="552">
        <v>0</v>
      </c>
      <c r="I22" s="604">
        <v>0</v>
      </c>
    </row>
    <row r="23" spans="1:9" x14ac:dyDescent="0.25">
      <c r="A23" s="552">
        <v>17</v>
      </c>
      <c r="B23" s="553" t="s">
        <v>611</v>
      </c>
      <c r="C23" s="552">
        <v>8298.9599999999991</v>
      </c>
      <c r="D23" s="552">
        <v>0</v>
      </c>
      <c r="E23" s="552">
        <v>2489.69</v>
      </c>
      <c r="F23" s="552">
        <v>0</v>
      </c>
      <c r="G23" s="552"/>
      <c r="H23" s="552">
        <v>0</v>
      </c>
      <c r="I23" s="604">
        <v>5809.2699999999986</v>
      </c>
    </row>
    <row r="24" spans="1:9" x14ac:dyDescent="0.25">
      <c r="A24" s="552">
        <v>18</v>
      </c>
      <c r="B24" s="553" t="s">
        <v>612</v>
      </c>
      <c r="C24" s="552">
        <v>0</v>
      </c>
      <c r="D24" s="552">
        <v>23608.450000000004</v>
      </c>
      <c r="E24" s="552">
        <v>0</v>
      </c>
      <c r="F24" s="552">
        <v>468.66</v>
      </c>
      <c r="G24" s="552"/>
      <c r="H24" s="552">
        <v>0</v>
      </c>
      <c r="I24" s="604">
        <v>23139.790000000005</v>
      </c>
    </row>
    <row r="25" spans="1:9" x14ac:dyDescent="0.25">
      <c r="A25" s="552">
        <v>19</v>
      </c>
      <c r="B25" s="553" t="s">
        <v>613</v>
      </c>
      <c r="C25" s="552">
        <v>0</v>
      </c>
      <c r="D25" s="552">
        <v>3828.57</v>
      </c>
      <c r="E25" s="552">
        <v>0</v>
      </c>
      <c r="F25" s="552">
        <v>76.100000000000009</v>
      </c>
      <c r="G25" s="552"/>
      <c r="H25" s="552">
        <v>600.97</v>
      </c>
      <c r="I25" s="604">
        <v>3752.4700000000003</v>
      </c>
    </row>
    <row r="26" spans="1:9" x14ac:dyDescent="0.25">
      <c r="A26" s="552">
        <v>20</v>
      </c>
      <c r="B26" s="553" t="s">
        <v>614</v>
      </c>
      <c r="C26" s="552">
        <v>472.15</v>
      </c>
      <c r="D26" s="552">
        <v>52372.140000000007</v>
      </c>
      <c r="E26" s="552">
        <v>448.09999999999997</v>
      </c>
      <c r="F26" s="552">
        <v>1031.0899999999999</v>
      </c>
      <c r="G26" s="552"/>
      <c r="H26" s="552">
        <v>25.01</v>
      </c>
      <c r="I26" s="604">
        <v>51365.100000000013</v>
      </c>
    </row>
    <row r="27" spans="1:9" x14ac:dyDescent="0.25">
      <c r="A27" s="552">
        <v>21</v>
      </c>
      <c r="B27" s="553" t="s">
        <v>615</v>
      </c>
      <c r="C27" s="552">
        <v>298.25</v>
      </c>
      <c r="D27" s="552">
        <v>1680.8700000000001</v>
      </c>
      <c r="E27" s="552">
        <v>192.45999999999998</v>
      </c>
      <c r="F27" s="552">
        <v>24.919999999999998</v>
      </c>
      <c r="G27" s="552"/>
      <c r="H27" s="552">
        <v>235.71</v>
      </c>
      <c r="I27" s="604">
        <v>1761.74</v>
      </c>
    </row>
    <row r="28" spans="1:9" x14ac:dyDescent="0.25">
      <c r="A28" s="552">
        <v>22</v>
      </c>
      <c r="B28" s="553" t="s">
        <v>616</v>
      </c>
      <c r="C28" s="552">
        <v>48629.82</v>
      </c>
      <c r="D28" s="552">
        <v>2530236.1800000002</v>
      </c>
      <c r="E28" s="552">
        <v>28211.75</v>
      </c>
      <c r="F28" s="552">
        <v>49248.730000000018</v>
      </c>
      <c r="G28" s="552"/>
      <c r="H28" s="552">
        <v>0</v>
      </c>
      <c r="I28" s="604">
        <v>2501405.52</v>
      </c>
    </row>
    <row r="29" spans="1:9" x14ac:dyDescent="0.25">
      <c r="A29" s="552">
        <v>23</v>
      </c>
      <c r="B29" s="553" t="s">
        <v>617</v>
      </c>
      <c r="C29" s="552">
        <v>51858.599999999991</v>
      </c>
      <c r="D29" s="552">
        <v>1109670.8199999994</v>
      </c>
      <c r="E29" s="552">
        <v>34804.039999999994</v>
      </c>
      <c r="F29" s="552">
        <v>21950.979999999996</v>
      </c>
      <c r="G29" s="552"/>
      <c r="H29" s="552">
        <v>37.33</v>
      </c>
      <c r="I29" s="604">
        <v>1104774.3999999994</v>
      </c>
    </row>
    <row r="30" spans="1:9" x14ac:dyDescent="0.25">
      <c r="A30" s="552">
        <v>24</v>
      </c>
      <c r="B30" s="553" t="s">
        <v>618</v>
      </c>
      <c r="C30" s="552">
        <v>962303.57</v>
      </c>
      <c r="D30" s="552">
        <v>2588.75</v>
      </c>
      <c r="E30" s="552">
        <v>288691.07</v>
      </c>
      <c r="F30" s="552">
        <v>51.25</v>
      </c>
      <c r="G30" s="552"/>
      <c r="H30" s="552">
        <v>395.11</v>
      </c>
      <c r="I30" s="604">
        <v>676150</v>
      </c>
    </row>
    <row r="31" spans="1:9" x14ac:dyDescent="0.25">
      <c r="A31" s="552">
        <v>25</v>
      </c>
      <c r="B31" s="553" t="s">
        <v>619</v>
      </c>
      <c r="C31" s="552">
        <v>72318.75</v>
      </c>
      <c r="D31" s="552">
        <v>1321881.2000000002</v>
      </c>
      <c r="E31" s="552">
        <v>23687.19</v>
      </c>
      <c r="F31" s="552">
        <v>25369.200000000001</v>
      </c>
      <c r="G31" s="552"/>
      <c r="H31" s="552">
        <v>416.96</v>
      </c>
      <c r="I31" s="604">
        <v>1345143.5600000003</v>
      </c>
    </row>
    <row r="32" spans="1:9" x14ac:dyDescent="0.25">
      <c r="A32" s="552">
        <v>26</v>
      </c>
      <c r="B32" s="553" t="s">
        <v>620</v>
      </c>
      <c r="C32" s="552">
        <v>0</v>
      </c>
      <c r="D32" s="552">
        <v>0</v>
      </c>
      <c r="E32" s="552">
        <v>0</v>
      </c>
      <c r="F32" s="552">
        <v>0</v>
      </c>
      <c r="G32" s="552"/>
      <c r="H32" s="552">
        <v>0</v>
      </c>
      <c r="I32" s="604">
        <v>0</v>
      </c>
    </row>
    <row r="33" spans="1:9" x14ac:dyDescent="0.25">
      <c r="A33" s="552">
        <v>27</v>
      </c>
      <c r="B33" s="552" t="s">
        <v>93</v>
      </c>
      <c r="C33" s="552">
        <v>120689.04</v>
      </c>
      <c r="D33" s="552">
        <v>25177845.600000005</v>
      </c>
      <c r="E33" s="552">
        <v>-190197.82</v>
      </c>
      <c r="F33" s="552">
        <v>60000</v>
      </c>
      <c r="G33" s="552"/>
      <c r="H33" s="552">
        <v>0</v>
      </c>
      <c r="I33" s="604">
        <v>25428732.460000005</v>
      </c>
    </row>
    <row r="34" spans="1:9" x14ac:dyDescent="0.25">
      <c r="A34" s="552">
        <v>28</v>
      </c>
      <c r="B34" s="537" t="s">
        <v>80</v>
      </c>
      <c r="C34" s="537">
        <v>1514600.3199999998</v>
      </c>
      <c r="D34" s="537">
        <v>82646423.640000015</v>
      </c>
      <c r="E34" s="537">
        <v>267821.35000000003</v>
      </c>
      <c r="F34" s="537">
        <v>420149.61</v>
      </c>
      <c r="G34" s="537">
        <v>0</v>
      </c>
      <c r="H34" s="537">
        <v>56896.330000000009</v>
      </c>
      <c r="I34" s="604">
        <v>83473053.000000015</v>
      </c>
    </row>
    <row r="36" spans="1:9" x14ac:dyDescent="0.25">
      <c r="B36" s="554"/>
    </row>
    <row r="42" spans="1:9" x14ac:dyDescent="0.25">
      <c r="A42" s="548"/>
      <c r="B42" s="548"/>
    </row>
    <row r="43" spans="1:9" x14ac:dyDescent="0.25">
      <c r="A43" s="548"/>
      <c r="B43" s="548"/>
    </row>
  </sheetData>
  <mergeCells count="6">
    <mergeCell ref="H5:H6"/>
    <mergeCell ref="A5:B6"/>
    <mergeCell ref="C5:D5"/>
    <mergeCell ref="E5:E6"/>
    <mergeCell ref="F5:F6"/>
    <mergeCell ref="G5:G6"/>
  </mergeCells>
  <conditionalFormatting sqref="A5">
    <cfRule type="duplicateValues" dxfId="11" priority="1"/>
    <cfRule type="duplicateValues" dxfId="10" priority="2"/>
  </conditionalFormatting>
  <conditionalFormatting sqref="A5">
    <cfRule type="duplicateValues" dxfId="9" priority="3"/>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64F63-DB46-4723-8873-E62867E73112}">
  <dimension ref="A1:D19"/>
  <sheetViews>
    <sheetView showGridLines="0" zoomScaleNormal="100" workbookViewId="0">
      <selection activeCell="C31" sqref="C31"/>
    </sheetView>
  </sheetViews>
  <sheetFormatPr defaultColWidth="9.28515625" defaultRowHeight="12.75" x14ac:dyDescent="0.25"/>
  <cols>
    <col min="1" max="1" width="11.7109375" style="524" bestFit="1" customWidth="1"/>
    <col min="2" max="2" width="108" style="524" bestFit="1" customWidth="1"/>
    <col min="3" max="3" width="35.5703125" style="524" customWidth="1"/>
    <col min="4" max="4" width="38.42578125" style="524" customWidth="1"/>
    <col min="5" max="16384" width="9.28515625" style="524"/>
  </cols>
  <sheetData>
    <row r="1" spans="1:4" x14ac:dyDescent="0.25">
      <c r="A1" s="523" t="s">
        <v>27</v>
      </c>
      <c r="B1" s="527" t="str">
        <f>'19. Assets by Risk Sectors'!B1</f>
        <v>სს სილქ ბანკი</v>
      </c>
    </row>
    <row r="2" spans="1:4" x14ac:dyDescent="0.25">
      <c r="A2" s="523" t="s">
        <v>28</v>
      </c>
      <c r="B2" s="551">
        <f>'19. Assets by Risk Sectors'!B2</f>
        <v>44926</v>
      </c>
    </row>
    <row r="3" spans="1:4" x14ac:dyDescent="0.25">
      <c r="A3" s="526" t="s">
        <v>621</v>
      </c>
      <c r="B3" s="527"/>
    </row>
    <row r="5" spans="1:4" ht="51" x14ac:dyDescent="0.25">
      <c r="A5" s="698" t="s">
        <v>622</v>
      </c>
      <c r="B5" s="698"/>
      <c r="C5" s="528" t="s">
        <v>623</v>
      </c>
      <c r="D5" s="528" t="s">
        <v>624</v>
      </c>
    </row>
    <row r="6" spans="1:4" x14ac:dyDescent="0.25">
      <c r="A6" s="555">
        <v>1</v>
      </c>
      <c r="B6" s="556" t="s">
        <v>625</v>
      </c>
      <c r="C6" s="600">
        <v>1187573.67</v>
      </c>
      <c r="D6" s="558">
        <v>100000</v>
      </c>
    </row>
    <row r="7" spans="1:4" x14ac:dyDescent="0.25">
      <c r="A7" s="557">
        <v>2</v>
      </c>
      <c r="B7" s="556" t="s">
        <v>626</v>
      </c>
      <c r="C7" s="558">
        <v>93421.6008</v>
      </c>
      <c r="D7" s="558">
        <v>0</v>
      </c>
    </row>
    <row r="8" spans="1:4" x14ac:dyDescent="0.25">
      <c r="A8" s="557">
        <v>2.1</v>
      </c>
      <c r="B8" s="559" t="s">
        <v>627</v>
      </c>
      <c r="C8" s="558">
        <v>57719.165200000003</v>
      </c>
      <c r="D8" s="558"/>
    </row>
    <row r="9" spans="1:4" x14ac:dyDescent="0.25">
      <c r="A9" s="557">
        <v>2.2000000000000002</v>
      </c>
      <c r="B9" s="559" t="s">
        <v>628</v>
      </c>
      <c r="C9" s="558">
        <v>35702.435599999997</v>
      </c>
      <c r="D9" s="558"/>
    </row>
    <row r="10" spans="1:4" x14ac:dyDescent="0.25">
      <c r="A10" s="557">
        <v>2.2999999999999998</v>
      </c>
      <c r="B10" s="559" t="s">
        <v>629</v>
      </c>
      <c r="C10" s="558"/>
      <c r="D10" s="558"/>
    </row>
    <row r="11" spans="1:4" x14ac:dyDescent="0.25">
      <c r="A11" s="557">
        <v>2.4</v>
      </c>
      <c r="B11" s="559" t="s">
        <v>630</v>
      </c>
      <c r="C11" s="558">
        <v>0</v>
      </c>
      <c r="D11" s="558"/>
    </row>
    <row r="12" spans="1:4" x14ac:dyDescent="0.25">
      <c r="A12" s="555">
        <v>3</v>
      </c>
      <c r="B12" s="556" t="s">
        <v>631</v>
      </c>
      <c r="C12" s="558">
        <v>462827.01179999998</v>
      </c>
      <c r="D12" s="558">
        <v>40000</v>
      </c>
    </row>
    <row r="13" spans="1:4" x14ac:dyDescent="0.25">
      <c r="A13" s="557">
        <v>3.1</v>
      </c>
      <c r="B13" s="559" t="s">
        <v>632</v>
      </c>
      <c r="C13" s="558">
        <v>56896.44</v>
      </c>
      <c r="D13" s="558"/>
    </row>
    <row r="14" spans="1:4" x14ac:dyDescent="0.25">
      <c r="A14" s="557">
        <v>3.2</v>
      </c>
      <c r="B14" s="559" t="s">
        <v>633</v>
      </c>
      <c r="C14" s="558">
        <v>96694.827200000014</v>
      </c>
      <c r="D14" s="558">
        <v>40000</v>
      </c>
    </row>
    <row r="15" spans="1:4" x14ac:dyDescent="0.25">
      <c r="A15" s="557">
        <v>3.3</v>
      </c>
      <c r="B15" s="559" t="s">
        <v>634</v>
      </c>
      <c r="C15" s="558">
        <v>7327.2309999999998</v>
      </c>
      <c r="D15" s="558"/>
    </row>
    <row r="16" spans="1:4" x14ac:dyDescent="0.25">
      <c r="A16" s="557">
        <v>3.4</v>
      </c>
      <c r="B16" s="559" t="s">
        <v>635</v>
      </c>
      <c r="C16" s="558">
        <v>254888.51360000001</v>
      </c>
      <c r="D16" s="558"/>
    </row>
    <row r="17" spans="1:4" x14ac:dyDescent="0.25">
      <c r="A17" s="557">
        <v>3.5</v>
      </c>
      <c r="B17" s="559" t="s">
        <v>636</v>
      </c>
      <c r="C17" s="558">
        <v>47020</v>
      </c>
      <c r="D17" s="558"/>
    </row>
    <row r="18" spans="1:4" x14ac:dyDescent="0.25">
      <c r="A18" s="557">
        <v>3.6</v>
      </c>
      <c r="B18" s="559" t="s">
        <v>637</v>
      </c>
      <c r="C18" s="558"/>
      <c r="D18" s="558"/>
    </row>
    <row r="19" spans="1:4" x14ac:dyDescent="0.25">
      <c r="A19" s="560">
        <v>4</v>
      </c>
      <c r="B19" s="556" t="s">
        <v>638</v>
      </c>
      <c r="C19" s="600">
        <v>818168.59000000008</v>
      </c>
      <c r="D19" s="600">
        <v>60000</v>
      </c>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4D5-9659-4829-A0E5-090A23C99F97}">
  <dimension ref="A1:D24"/>
  <sheetViews>
    <sheetView showGridLines="0" zoomScale="115" zoomScaleNormal="115" workbookViewId="0">
      <selection activeCell="D30" sqref="D30"/>
    </sheetView>
  </sheetViews>
  <sheetFormatPr defaultColWidth="9.28515625" defaultRowHeight="12.75" x14ac:dyDescent="0.25"/>
  <cols>
    <col min="1" max="1" width="11.7109375" style="524" bestFit="1" customWidth="1"/>
    <col min="2" max="2" width="124.7109375" style="524" customWidth="1"/>
    <col min="3" max="3" width="21.5703125" style="524" customWidth="1"/>
    <col min="4" max="4" width="49.28515625" style="524" customWidth="1"/>
    <col min="5" max="16384" width="9.28515625" style="524"/>
  </cols>
  <sheetData>
    <row r="1" spans="1:4" x14ac:dyDescent="0.25">
      <c r="A1" s="523" t="s">
        <v>27</v>
      </c>
      <c r="B1" s="527" t="str">
        <f>'20. Reserves'!B1</f>
        <v>სს სილქ ბანკი</v>
      </c>
    </row>
    <row r="2" spans="1:4" x14ac:dyDescent="0.25">
      <c r="A2" s="523" t="s">
        <v>28</v>
      </c>
      <c r="B2" s="551">
        <f>'20. Reserves'!B2</f>
        <v>44926</v>
      </c>
    </row>
    <row r="3" spans="1:4" x14ac:dyDescent="0.25">
      <c r="A3" s="526" t="s">
        <v>639</v>
      </c>
      <c r="B3" s="551"/>
    </row>
    <row r="4" spans="1:4" x14ac:dyDescent="0.25">
      <c r="A4" s="526"/>
    </row>
    <row r="5" spans="1:4" ht="15" customHeight="1" x14ac:dyDescent="0.25">
      <c r="A5" s="699" t="s">
        <v>640</v>
      </c>
      <c r="B5" s="700"/>
      <c r="C5" s="689" t="s">
        <v>641</v>
      </c>
      <c r="D5" s="703" t="s">
        <v>642</v>
      </c>
    </row>
    <row r="6" spans="1:4" x14ac:dyDescent="0.25">
      <c r="A6" s="701"/>
      <c r="B6" s="702"/>
      <c r="C6" s="692"/>
      <c r="D6" s="703"/>
    </row>
    <row r="7" spans="1:4" x14ac:dyDescent="0.25">
      <c r="A7" s="537">
        <v>1</v>
      </c>
      <c r="B7" s="537" t="s">
        <v>643</v>
      </c>
      <c r="C7" s="558">
        <v>2279390</v>
      </c>
      <c r="D7" s="605"/>
    </row>
    <row r="8" spans="1:4" x14ac:dyDescent="0.25">
      <c r="A8" s="552">
        <v>2</v>
      </c>
      <c r="B8" s="552" t="s">
        <v>644</v>
      </c>
      <c r="C8" s="558">
        <v>35702.435599999997</v>
      </c>
      <c r="D8" s="605"/>
    </row>
    <row r="9" spans="1:4" x14ac:dyDescent="0.25">
      <c r="A9" s="552">
        <v>3</v>
      </c>
      <c r="B9" s="606" t="s">
        <v>645</v>
      </c>
      <c r="C9" s="558"/>
      <c r="D9" s="605"/>
    </row>
    <row r="10" spans="1:4" x14ac:dyDescent="0.25">
      <c r="A10" s="552">
        <v>4</v>
      </c>
      <c r="B10" s="552" t="s">
        <v>646</v>
      </c>
      <c r="C10" s="558">
        <v>921181.15999999992</v>
      </c>
      <c r="D10" s="605"/>
    </row>
    <row r="11" spans="1:4" x14ac:dyDescent="0.25">
      <c r="A11" s="552">
        <v>5</v>
      </c>
      <c r="B11" s="607" t="s">
        <v>647</v>
      </c>
      <c r="C11" s="558">
        <v>812135</v>
      </c>
      <c r="D11" s="605"/>
    </row>
    <row r="12" spans="1:4" x14ac:dyDescent="0.25">
      <c r="A12" s="552">
        <v>6</v>
      </c>
      <c r="B12" s="607" t="s">
        <v>648</v>
      </c>
      <c r="C12" s="558"/>
      <c r="D12" s="605"/>
    </row>
    <row r="13" spans="1:4" x14ac:dyDescent="0.25">
      <c r="A13" s="552">
        <v>7</v>
      </c>
      <c r="B13" s="607" t="s">
        <v>649</v>
      </c>
      <c r="C13" s="558"/>
      <c r="D13" s="605"/>
    </row>
    <row r="14" spans="1:4" x14ac:dyDescent="0.25">
      <c r="A14" s="552">
        <v>9</v>
      </c>
      <c r="B14" s="607" t="s">
        <v>650</v>
      </c>
      <c r="C14" s="558"/>
      <c r="D14" s="552"/>
    </row>
    <row r="15" spans="1:4" x14ac:dyDescent="0.25">
      <c r="A15" s="552">
        <v>10</v>
      </c>
      <c r="B15" s="607" t="s">
        <v>651</v>
      </c>
      <c r="C15" s="558"/>
      <c r="D15" s="552"/>
    </row>
    <row r="16" spans="1:4" x14ac:dyDescent="0.25">
      <c r="A16" s="552">
        <v>11</v>
      </c>
      <c r="B16" s="607" t="s">
        <v>652</v>
      </c>
      <c r="C16" s="558">
        <v>56896.44</v>
      </c>
      <c r="D16" s="605"/>
    </row>
    <row r="17" spans="1:4" x14ac:dyDescent="0.25">
      <c r="A17" s="552">
        <v>12</v>
      </c>
      <c r="B17" s="607" t="s">
        <v>653</v>
      </c>
      <c r="C17" s="558"/>
      <c r="D17" s="552"/>
    </row>
    <row r="18" spans="1:4" ht="25.5" x14ac:dyDescent="0.25">
      <c r="A18" s="552">
        <v>13</v>
      </c>
      <c r="B18" s="607" t="s">
        <v>654</v>
      </c>
      <c r="C18" s="558">
        <v>52149.72</v>
      </c>
      <c r="D18" s="605"/>
    </row>
    <row r="19" spans="1:4" x14ac:dyDescent="0.25">
      <c r="A19" s="537">
        <v>14</v>
      </c>
      <c r="B19" s="568" t="s">
        <v>655</v>
      </c>
      <c r="C19" s="600">
        <v>1393911.28</v>
      </c>
      <c r="D19" s="608"/>
    </row>
    <row r="22" spans="1:4" x14ac:dyDescent="0.25">
      <c r="B22" s="523"/>
    </row>
    <row r="23" spans="1:4" x14ac:dyDescent="0.25">
      <c r="B23" s="523"/>
    </row>
    <row r="24" spans="1:4" x14ac:dyDescent="0.25">
      <c r="B24" s="526"/>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90809-4A5D-4EDB-A30E-24F96FF10007}">
  <dimension ref="A1:V36"/>
  <sheetViews>
    <sheetView showGridLines="0" tabSelected="1" topLeftCell="A4" zoomScale="115" zoomScaleNormal="115" workbookViewId="0">
      <selection activeCell="C13" sqref="C13:D14"/>
    </sheetView>
  </sheetViews>
  <sheetFormatPr defaultColWidth="9.28515625" defaultRowHeight="12.75" x14ac:dyDescent="0.25"/>
  <cols>
    <col min="1" max="1" width="11.7109375" style="524" bestFit="1" customWidth="1"/>
    <col min="2" max="2" width="80.7109375" style="524" customWidth="1"/>
    <col min="3" max="3" width="18.140625" style="524" customWidth="1"/>
    <col min="4" max="5" width="22.28515625" style="524" customWidth="1"/>
    <col min="6" max="6" width="23.42578125" style="524" customWidth="1"/>
    <col min="7" max="14" width="22.28515625" style="524" customWidth="1"/>
    <col min="15" max="15" width="23.28515625" style="524" bestFit="1" customWidth="1"/>
    <col min="16" max="16" width="21.7109375" style="524" bestFit="1" customWidth="1"/>
    <col min="17" max="19" width="19" style="524" bestFit="1" customWidth="1"/>
    <col min="20" max="20" width="16.28515625" style="524" customWidth="1"/>
    <col min="21" max="21" width="10.42578125" style="524" bestFit="1" customWidth="1"/>
    <col min="22" max="22" width="20" style="524" customWidth="1"/>
    <col min="23" max="16384" width="9.28515625" style="524"/>
  </cols>
  <sheetData>
    <row r="1" spans="1:22" x14ac:dyDescent="0.25">
      <c r="A1" s="523" t="s">
        <v>27</v>
      </c>
      <c r="B1" s="527" t="str">
        <f>'21. NPL'!B1</f>
        <v>სს სილქ ბანკი</v>
      </c>
    </row>
    <row r="2" spans="1:22" x14ac:dyDescent="0.25">
      <c r="A2" s="523" t="s">
        <v>28</v>
      </c>
      <c r="B2" s="551">
        <f>'21. NPL'!B2</f>
        <v>44926</v>
      </c>
      <c r="C2" s="538"/>
    </row>
    <row r="3" spans="1:22" x14ac:dyDescent="0.25">
      <c r="A3" s="526" t="s">
        <v>660</v>
      </c>
      <c r="B3" s="527"/>
    </row>
    <row r="5" spans="1:22" ht="15" customHeight="1" x14ac:dyDescent="0.25">
      <c r="A5" s="689" t="s">
        <v>662</v>
      </c>
      <c r="B5" s="691"/>
      <c r="C5" s="706" t="s">
        <v>663</v>
      </c>
      <c r="D5" s="707"/>
      <c r="E5" s="707"/>
      <c r="F5" s="707"/>
      <c r="G5" s="707"/>
      <c r="H5" s="707"/>
      <c r="I5" s="707"/>
      <c r="J5" s="707"/>
      <c r="K5" s="707"/>
      <c r="L5" s="707"/>
      <c r="M5" s="707"/>
      <c r="N5" s="707"/>
      <c r="O5" s="707"/>
      <c r="P5" s="707"/>
      <c r="Q5" s="707"/>
      <c r="R5" s="707"/>
      <c r="S5" s="707"/>
      <c r="T5" s="707"/>
      <c r="U5" s="708"/>
      <c r="V5" s="561"/>
    </row>
    <row r="6" spans="1:22" x14ac:dyDescent="0.25">
      <c r="A6" s="704"/>
      <c r="B6" s="705"/>
      <c r="C6" s="709" t="s">
        <v>80</v>
      </c>
      <c r="D6" s="711" t="s">
        <v>664</v>
      </c>
      <c r="E6" s="711"/>
      <c r="F6" s="696"/>
      <c r="G6" s="712" t="s">
        <v>665</v>
      </c>
      <c r="H6" s="713"/>
      <c r="I6" s="713"/>
      <c r="J6" s="713"/>
      <c r="K6" s="714"/>
      <c r="L6" s="562"/>
      <c r="M6" s="715" t="s">
        <v>666</v>
      </c>
      <c r="N6" s="715"/>
      <c r="O6" s="696"/>
      <c r="P6" s="696"/>
      <c r="Q6" s="696"/>
      <c r="R6" s="696"/>
      <c r="S6" s="696"/>
      <c r="T6" s="696"/>
      <c r="U6" s="696"/>
      <c r="V6" s="562"/>
    </row>
    <row r="7" spans="1:22" ht="25.5" x14ac:dyDescent="0.25">
      <c r="A7" s="692"/>
      <c r="B7" s="694"/>
      <c r="C7" s="710"/>
      <c r="D7" s="563"/>
      <c r="E7" s="609" t="s">
        <v>667</v>
      </c>
      <c r="F7" s="610" t="s">
        <v>668</v>
      </c>
      <c r="G7" s="611"/>
      <c r="H7" s="610" t="s">
        <v>667</v>
      </c>
      <c r="I7" s="609" t="s">
        <v>669</v>
      </c>
      <c r="J7" s="609" t="s">
        <v>670</v>
      </c>
      <c r="K7" s="610" t="s">
        <v>671</v>
      </c>
      <c r="L7" s="612"/>
      <c r="M7" s="613" t="s">
        <v>672</v>
      </c>
      <c r="N7" s="609" t="s">
        <v>670</v>
      </c>
      <c r="O7" s="609" t="s">
        <v>673</v>
      </c>
      <c r="P7" s="609" t="s">
        <v>674</v>
      </c>
      <c r="Q7" s="609" t="s">
        <v>675</v>
      </c>
      <c r="R7" s="609" t="s">
        <v>676</v>
      </c>
      <c r="S7" s="609" t="s">
        <v>677</v>
      </c>
      <c r="T7" s="609" t="s">
        <v>678</v>
      </c>
      <c r="U7" s="609" t="s">
        <v>679</v>
      </c>
      <c r="V7" s="561"/>
    </row>
    <row r="8" spans="1:22" x14ac:dyDescent="0.25">
      <c r="A8" s="566">
        <v>1</v>
      </c>
      <c r="B8" s="537" t="s">
        <v>680</v>
      </c>
      <c r="C8" s="600">
        <v>19469777.009999983</v>
      </c>
      <c r="D8" s="558">
        <v>18007473.959999986</v>
      </c>
      <c r="E8" s="558">
        <v>58882.84</v>
      </c>
      <c r="F8" s="558">
        <v>0</v>
      </c>
      <c r="G8" s="558">
        <v>68391.769999999975</v>
      </c>
      <c r="H8" s="558">
        <v>4358.2300000000005</v>
      </c>
      <c r="I8" s="558">
        <v>1318.1999999999998</v>
      </c>
      <c r="J8" s="558">
        <v>0</v>
      </c>
      <c r="K8" s="558">
        <v>0</v>
      </c>
      <c r="L8" s="558">
        <v>1393911.28</v>
      </c>
      <c r="M8" s="558">
        <v>8601.84</v>
      </c>
      <c r="N8" s="558">
        <v>2351.5499999999997</v>
      </c>
      <c r="O8" s="558">
        <v>78843.3</v>
      </c>
      <c r="P8" s="558">
        <v>21544.629999999997</v>
      </c>
      <c r="Q8" s="558">
        <v>0</v>
      </c>
      <c r="R8" s="558">
        <v>962303.57</v>
      </c>
      <c r="S8" s="558">
        <v>0</v>
      </c>
      <c r="T8" s="558">
        <v>0</v>
      </c>
      <c r="U8" s="558">
        <v>42699.279999999992</v>
      </c>
    </row>
    <row r="9" spans="1:22" x14ac:dyDescent="0.25">
      <c r="A9" s="552">
        <v>1.1000000000000001</v>
      </c>
      <c r="B9" s="565" t="s">
        <v>681</v>
      </c>
      <c r="C9" s="569"/>
      <c r="D9" s="558"/>
      <c r="E9" s="558"/>
      <c r="F9" s="558"/>
      <c r="G9" s="558"/>
      <c r="H9" s="558"/>
      <c r="I9" s="558"/>
      <c r="J9" s="558"/>
      <c r="K9" s="558"/>
      <c r="L9" s="558"/>
      <c r="M9" s="558"/>
      <c r="N9" s="558"/>
      <c r="O9" s="558"/>
      <c r="P9" s="558"/>
      <c r="Q9" s="558"/>
      <c r="R9" s="558"/>
      <c r="S9" s="558"/>
      <c r="T9" s="558"/>
      <c r="U9" s="558"/>
    </row>
    <row r="10" spans="1:22" x14ac:dyDescent="0.25">
      <c r="A10" s="552">
        <v>1.2</v>
      </c>
      <c r="B10" s="565" t="s">
        <v>682</v>
      </c>
      <c r="C10" s="569"/>
      <c r="D10" s="558"/>
      <c r="E10" s="558"/>
      <c r="F10" s="558"/>
      <c r="G10" s="558"/>
      <c r="H10" s="558"/>
      <c r="I10" s="558"/>
      <c r="J10" s="558"/>
      <c r="K10" s="558"/>
      <c r="L10" s="558"/>
      <c r="M10" s="558"/>
      <c r="N10" s="558"/>
      <c r="O10" s="558"/>
      <c r="P10" s="558"/>
      <c r="Q10" s="558"/>
      <c r="R10" s="558"/>
      <c r="S10" s="558"/>
      <c r="T10" s="558"/>
      <c r="U10" s="558"/>
    </row>
    <row r="11" spans="1:22" x14ac:dyDescent="0.25">
      <c r="A11" s="552">
        <v>1.3</v>
      </c>
      <c r="B11" s="565" t="s">
        <v>683</v>
      </c>
      <c r="C11" s="569"/>
      <c r="D11" s="558"/>
      <c r="E11" s="558"/>
      <c r="F11" s="558"/>
      <c r="G11" s="558"/>
      <c r="H11" s="558"/>
      <c r="I11" s="558"/>
      <c r="J11" s="558"/>
      <c r="K11" s="558"/>
      <c r="L11" s="558"/>
      <c r="M11" s="558"/>
      <c r="N11" s="558"/>
      <c r="O11" s="558"/>
      <c r="P11" s="558"/>
      <c r="Q11" s="558"/>
      <c r="R11" s="558"/>
      <c r="S11" s="558"/>
      <c r="T11" s="558"/>
      <c r="U11" s="558"/>
    </row>
    <row r="12" spans="1:22" x14ac:dyDescent="0.25">
      <c r="A12" s="552">
        <v>1.4</v>
      </c>
      <c r="B12" s="565" t="s">
        <v>684</v>
      </c>
      <c r="C12" s="569"/>
      <c r="D12" s="558"/>
      <c r="E12" s="558"/>
      <c r="F12" s="558"/>
      <c r="G12" s="558"/>
      <c r="H12" s="558"/>
      <c r="I12" s="558"/>
      <c r="J12" s="558"/>
      <c r="K12" s="558"/>
      <c r="L12" s="558"/>
      <c r="M12" s="558"/>
      <c r="N12" s="558"/>
      <c r="O12" s="558"/>
      <c r="P12" s="558"/>
      <c r="Q12" s="558"/>
      <c r="R12" s="558"/>
      <c r="S12" s="558"/>
      <c r="T12" s="558"/>
      <c r="U12" s="558"/>
    </row>
    <row r="13" spans="1:22" x14ac:dyDescent="0.25">
      <c r="A13" s="552">
        <v>1.5</v>
      </c>
      <c r="B13" s="565" t="s">
        <v>685</v>
      </c>
      <c r="C13" s="569">
        <v>12645664.48</v>
      </c>
      <c r="D13" s="558">
        <v>11451409.49</v>
      </c>
      <c r="E13" s="558">
        <v>0</v>
      </c>
      <c r="F13" s="558">
        <v>0</v>
      </c>
      <c r="G13" s="558">
        <v>0</v>
      </c>
      <c r="H13" s="558">
        <v>0</v>
      </c>
      <c r="I13" s="558">
        <v>0</v>
      </c>
      <c r="J13" s="558">
        <v>0</v>
      </c>
      <c r="K13" s="558">
        <v>0</v>
      </c>
      <c r="L13" s="558">
        <v>1194254.99</v>
      </c>
      <c r="M13" s="558">
        <v>0</v>
      </c>
      <c r="N13" s="558">
        <v>0</v>
      </c>
      <c r="O13" s="558">
        <v>0</v>
      </c>
      <c r="P13" s="558">
        <v>0</v>
      </c>
      <c r="Q13" s="558">
        <v>0</v>
      </c>
      <c r="R13" s="558">
        <v>962303.57</v>
      </c>
      <c r="S13" s="558">
        <v>0</v>
      </c>
      <c r="T13" s="558">
        <v>0</v>
      </c>
      <c r="U13" s="558">
        <v>0</v>
      </c>
    </row>
    <row r="14" spans="1:22" x14ac:dyDescent="0.25">
      <c r="A14" s="552">
        <v>1.6</v>
      </c>
      <c r="B14" s="565" t="s">
        <v>686</v>
      </c>
      <c r="C14" s="569">
        <v>6824112.5299999826</v>
      </c>
      <c r="D14" s="558">
        <v>6556064.469999983</v>
      </c>
      <c r="E14" s="558">
        <v>58882.84</v>
      </c>
      <c r="F14" s="558">
        <v>0</v>
      </c>
      <c r="G14" s="558">
        <v>68391.769999999975</v>
      </c>
      <c r="H14" s="558">
        <v>4358.2300000000005</v>
      </c>
      <c r="I14" s="558">
        <v>1318.1999999999998</v>
      </c>
      <c r="J14" s="558">
        <v>0</v>
      </c>
      <c r="K14" s="558">
        <v>0</v>
      </c>
      <c r="L14" s="558">
        <v>199656.29</v>
      </c>
      <c r="M14" s="558">
        <v>8601.84</v>
      </c>
      <c r="N14" s="558">
        <v>2351.5499999999997</v>
      </c>
      <c r="O14" s="558">
        <v>78843.3</v>
      </c>
      <c r="P14" s="558">
        <v>21544.629999999997</v>
      </c>
      <c r="Q14" s="558">
        <v>0</v>
      </c>
      <c r="R14" s="558">
        <v>0</v>
      </c>
      <c r="S14" s="558">
        <v>0</v>
      </c>
      <c r="T14" s="558">
        <v>0</v>
      </c>
      <c r="U14" s="558">
        <v>42699.279999999992</v>
      </c>
    </row>
    <row r="15" spans="1:22" x14ac:dyDescent="0.25">
      <c r="A15" s="566">
        <v>2</v>
      </c>
      <c r="B15" s="537" t="s">
        <v>687</v>
      </c>
      <c r="C15" s="600">
        <v>31355100.110000003</v>
      </c>
      <c r="D15" s="558">
        <v>31355100.110000003</v>
      </c>
      <c r="E15" s="558">
        <v>0</v>
      </c>
      <c r="F15" s="558">
        <v>0</v>
      </c>
      <c r="G15" s="558">
        <v>0</v>
      </c>
      <c r="H15" s="558">
        <v>0</v>
      </c>
      <c r="I15" s="558">
        <v>0</v>
      </c>
      <c r="J15" s="558">
        <v>0</v>
      </c>
      <c r="K15" s="558">
        <v>0</v>
      </c>
      <c r="L15" s="558">
        <v>0</v>
      </c>
      <c r="M15" s="558">
        <v>0</v>
      </c>
      <c r="N15" s="558">
        <v>0</v>
      </c>
      <c r="O15" s="558">
        <v>0</v>
      </c>
      <c r="P15" s="558">
        <v>0</v>
      </c>
      <c r="Q15" s="558">
        <v>0</v>
      </c>
      <c r="R15" s="558">
        <v>0</v>
      </c>
      <c r="S15" s="558">
        <v>0</v>
      </c>
      <c r="T15" s="558">
        <v>0</v>
      </c>
      <c r="U15" s="558">
        <v>0</v>
      </c>
    </row>
    <row r="16" spans="1:22" x14ac:dyDescent="0.25">
      <c r="A16" s="552">
        <v>2.1</v>
      </c>
      <c r="B16" s="565" t="s">
        <v>681</v>
      </c>
      <c r="C16" s="569">
        <v>0</v>
      </c>
      <c r="D16" s="558"/>
      <c r="E16" s="558"/>
      <c r="F16" s="558"/>
      <c r="G16" s="558"/>
      <c r="H16" s="558"/>
      <c r="I16" s="558"/>
      <c r="J16" s="558"/>
      <c r="K16" s="558"/>
      <c r="L16" s="558"/>
      <c r="M16" s="558"/>
      <c r="N16" s="558"/>
      <c r="O16" s="558"/>
      <c r="P16" s="558"/>
      <c r="Q16" s="558"/>
      <c r="R16" s="558"/>
      <c r="S16" s="558"/>
      <c r="T16" s="558"/>
      <c r="U16" s="558"/>
    </row>
    <row r="17" spans="1:21" x14ac:dyDescent="0.25">
      <c r="A17" s="552">
        <v>2.2000000000000002</v>
      </c>
      <c r="B17" s="565" t="s">
        <v>682</v>
      </c>
      <c r="C17" s="569">
        <v>28355100.110000003</v>
      </c>
      <c r="D17" s="558">
        <v>28355100.110000003</v>
      </c>
      <c r="E17" s="558"/>
      <c r="F17" s="558"/>
      <c r="G17" s="558"/>
      <c r="H17" s="558"/>
      <c r="I17" s="558"/>
      <c r="J17" s="558"/>
      <c r="K17" s="558"/>
      <c r="L17" s="558"/>
      <c r="M17" s="558"/>
      <c r="N17" s="558"/>
      <c r="O17" s="558"/>
      <c r="P17" s="558"/>
      <c r="Q17" s="558"/>
      <c r="R17" s="558"/>
      <c r="S17" s="558"/>
      <c r="T17" s="558"/>
      <c r="U17" s="558"/>
    </row>
    <row r="18" spans="1:21" x14ac:dyDescent="0.25">
      <c r="A18" s="552">
        <v>2.2999999999999998</v>
      </c>
      <c r="B18" s="565" t="s">
        <v>683</v>
      </c>
      <c r="C18" s="569">
        <v>0</v>
      </c>
      <c r="D18" s="558"/>
      <c r="E18" s="558"/>
      <c r="F18" s="558"/>
      <c r="G18" s="558"/>
      <c r="H18" s="558"/>
      <c r="I18" s="558"/>
      <c r="J18" s="558"/>
      <c r="K18" s="558"/>
      <c r="L18" s="558"/>
      <c r="M18" s="558"/>
      <c r="N18" s="558"/>
      <c r="O18" s="558"/>
      <c r="P18" s="558"/>
      <c r="Q18" s="558"/>
      <c r="R18" s="558"/>
      <c r="S18" s="558"/>
      <c r="T18" s="558"/>
      <c r="U18" s="558"/>
    </row>
    <row r="19" spans="1:21" x14ac:dyDescent="0.25">
      <c r="A19" s="552">
        <v>2.4</v>
      </c>
      <c r="B19" s="565" t="s">
        <v>684</v>
      </c>
      <c r="C19" s="569">
        <v>3000000</v>
      </c>
      <c r="D19" s="558">
        <v>3000000</v>
      </c>
      <c r="E19" s="558"/>
      <c r="F19" s="558"/>
      <c r="G19" s="558"/>
      <c r="H19" s="558"/>
      <c r="I19" s="558"/>
      <c r="J19" s="558"/>
      <c r="K19" s="558"/>
      <c r="L19" s="558"/>
      <c r="M19" s="558"/>
      <c r="N19" s="558"/>
      <c r="O19" s="558"/>
      <c r="P19" s="558"/>
      <c r="Q19" s="558"/>
      <c r="R19" s="558"/>
      <c r="S19" s="558"/>
      <c r="T19" s="558"/>
      <c r="U19" s="558"/>
    </row>
    <row r="20" spans="1:21" x14ac:dyDescent="0.25">
      <c r="A20" s="552">
        <v>2.5</v>
      </c>
      <c r="B20" s="565" t="s">
        <v>685</v>
      </c>
      <c r="C20" s="569">
        <v>0</v>
      </c>
      <c r="D20" s="558"/>
      <c r="E20" s="558"/>
      <c r="F20" s="558"/>
      <c r="G20" s="558"/>
      <c r="H20" s="558"/>
      <c r="I20" s="558"/>
      <c r="J20" s="558"/>
      <c r="K20" s="558"/>
      <c r="L20" s="558"/>
      <c r="M20" s="558"/>
      <c r="N20" s="558"/>
      <c r="O20" s="558"/>
      <c r="P20" s="558"/>
      <c r="Q20" s="558"/>
      <c r="R20" s="558"/>
      <c r="S20" s="558"/>
      <c r="T20" s="558"/>
      <c r="U20" s="558"/>
    </row>
    <row r="21" spans="1:21" x14ac:dyDescent="0.25">
      <c r="A21" s="552">
        <v>2.6</v>
      </c>
      <c r="B21" s="565" t="s">
        <v>686</v>
      </c>
      <c r="C21" s="569">
        <v>0</v>
      </c>
      <c r="D21" s="558"/>
      <c r="E21" s="558"/>
      <c r="F21" s="558"/>
      <c r="G21" s="558"/>
      <c r="H21" s="558"/>
      <c r="I21" s="558"/>
      <c r="J21" s="558"/>
      <c r="K21" s="558"/>
      <c r="L21" s="558"/>
      <c r="M21" s="558"/>
      <c r="N21" s="558"/>
      <c r="O21" s="558"/>
      <c r="P21" s="558"/>
      <c r="Q21" s="558"/>
      <c r="R21" s="558"/>
      <c r="S21" s="558"/>
      <c r="T21" s="558"/>
      <c r="U21" s="558"/>
    </row>
    <row r="22" spans="1:21" x14ac:dyDescent="0.25">
      <c r="A22" s="566">
        <v>3</v>
      </c>
      <c r="B22" s="537" t="s">
        <v>688</v>
      </c>
      <c r="C22" s="600">
        <v>2404189.5699999998</v>
      </c>
      <c r="D22" s="558">
        <v>1675200</v>
      </c>
      <c r="E22" s="614">
        <v>0</v>
      </c>
      <c r="F22" s="614">
        <v>0</v>
      </c>
      <c r="G22" s="558">
        <v>0</v>
      </c>
      <c r="H22" s="614">
        <v>0</v>
      </c>
      <c r="I22" s="614">
        <v>0</v>
      </c>
      <c r="J22" s="614">
        <v>0</v>
      </c>
      <c r="K22" s="614">
        <v>0</v>
      </c>
      <c r="L22" s="558">
        <v>0</v>
      </c>
      <c r="M22" s="614">
        <v>0</v>
      </c>
      <c r="N22" s="614">
        <v>0</v>
      </c>
      <c r="O22" s="614">
        <v>0</v>
      </c>
      <c r="P22" s="614">
        <v>0</v>
      </c>
      <c r="Q22" s="614">
        <v>0</v>
      </c>
      <c r="R22" s="614">
        <v>0</v>
      </c>
      <c r="S22" s="614">
        <v>0</v>
      </c>
      <c r="T22" s="614">
        <v>0</v>
      </c>
      <c r="U22" s="558">
        <v>0</v>
      </c>
    </row>
    <row r="23" spans="1:21" x14ac:dyDescent="0.25">
      <c r="A23" s="552">
        <v>3.1</v>
      </c>
      <c r="B23" s="565" t="s">
        <v>681</v>
      </c>
      <c r="C23" s="569">
        <v>0</v>
      </c>
      <c r="D23" s="558"/>
      <c r="E23" s="614"/>
      <c r="F23" s="614"/>
      <c r="G23" s="558"/>
      <c r="H23" s="614"/>
      <c r="I23" s="614"/>
      <c r="J23" s="614"/>
      <c r="K23" s="614"/>
      <c r="L23" s="558"/>
      <c r="M23" s="614"/>
      <c r="N23" s="614"/>
      <c r="O23" s="614"/>
      <c r="P23" s="614"/>
      <c r="Q23" s="614"/>
      <c r="R23" s="614"/>
      <c r="S23" s="614"/>
      <c r="T23" s="614"/>
      <c r="U23" s="558"/>
    </row>
    <row r="24" spans="1:21" x14ac:dyDescent="0.25">
      <c r="A24" s="552">
        <v>3.2</v>
      </c>
      <c r="B24" s="565" t="s">
        <v>682</v>
      </c>
      <c r="C24" s="569">
        <v>0</v>
      </c>
      <c r="D24" s="558"/>
      <c r="E24" s="614"/>
      <c r="F24" s="614"/>
      <c r="G24" s="558"/>
      <c r="H24" s="614"/>
      <c r="I24" s="614"/>
      <c r="J24" s="614"/>
      <c r="K24" s="614"/>
      <c r="L24" s="558"/>
      <c r="M24" s="614"/>
      <c r="N24" s="614"/>
      <c r="O24" s="614"/>
      <c r="P24" s="614"/>
      <c r="Q24" s="614"/>
      <c r="R24" s="614"/>
      <c r="S24" s="614"/>
      <c r="T24" s="614"/>
      <c r="U24" s="558"/>
    </row>
    <row r="25" spans="1:21" x14ac:dyDescent="0.25">
      <c r="A25" s="552">
        <v>3.3</v>
      </c>
      <c r="B25" s="565" t="s">
        <v>683</v>
      </c>
      <c r="C25" s="569">
        <v>0</v>
      </c>
      <c r="D25" s="558"/>
      <c r="E25" s="614"/>
      <c r="F25" s="614"/>
      <c r="G25" s="558"/>
      <c r="H25" s="614"/>
      <c r="I25" s="614"/>
      <c r="J25" s="614"/>
      <c r="K25" s="614"/>
      <c r="L25" s="558"/>
      <c r="M25" s="614"/>
      <c r="N25" s="614"/>
      <c r="O25" s="614"/>
      <c r="P25" s="614"/>
      <c r="Q25" s="614"/>
      <c r="R25" s="614"/>
      <c r="S25" s="614"/>
      <c r="T25" s="614"/>
      <c r="U25" s="558"/>
    </row>
    <row r="26" spans="1:21" x14ac:dyDescent="0.25">
      <c r="A26" s="552">
        <v>3.4</v>
      </c>
      <c r="B26" s="565" t="s">
        <v>684</v>
      </c>
      <c r="C26" s="569">
        <v>0</v>
      </c>
      <c r="D26" s="558"/>
      <c r="E26" s="614"/>
      <c r="F26" s="614"/>
      <c r="G26" s="558"/>
      <c r="H26" s="614"/>
      <c r="I26" s="614"/>
      <c r="J26" s="614"/>
      <c r="K26" s="614"/>
      <c r="L26" s="558"/>
      <c r="M26" s="614"/>
      <c r="N26" s="614"/>
      <c r="O26" s="614"/>
      <c r="P26" s="614"/>
      <c r="Q26" s="614"/>
      <c r="R26" s="614"/>
      <c r="S26" s="614"/>
      <c r="T26" s="614"/>
      <c r="U26" s="558"/>
    </row>
    <row r="27" spans="1:21" x14ac:dyDescent="0.25">
      <c r="A27" s="552">
        <v>3.5</v>
      </c>
      <c r="B27" s="565" t="s">
        <v>685</v>
      </c>
      <c r="C27" s="569">
        <v>1675200</v>
      </c>
      <c r="D27" s="558">
        <v>1675200</v>
      </c>
      <c r="E27" s="614"/>
      <c r="F27" s="614"/>
      <c r="G27" s="558"/>
      <c r="H27" s="614"/>
      <c r="I27" s="614"/>
      <c r="J27" s="614"/>
      <c r="K27" s="614"/>
      <c r="L27" s="558"/>
      <c r="M27" s="614"/>
      <c r="N27" s="614"/>
      <c r="O27" s="614"/>
      <c r="P27" s="614"/>
      <c r="Q27" s="614"/>
      <c r="R27" s="614"/>
      <c r="S27" s="614"/>
      <c r="T27" s="614"/>
      <c r="U27" s="558"/>
    </row>
    <row r="28" spans="1:21" x14ac:dyDescent="0.25">
      <c r="A28" s="552">
        <v>3.6</v>
      </c>
      <c r="B28" s="565" t="s">
        <v>686</v>
      </c>
      <c r="C28" s="569">
        <v>728989.57</v>
      </c>
      <c r="D28" s="558"/>
      <c r="E28" s="614"/>
      <c r="F28" s="614"/>
      <c r="G28" s="558"/>
      <c r="H28" s="614"/>
      <c r="I28" s="614"/>
      <c r="J28" s="614"/>
      <c r="K28" s="614"/>
      <c r="L28" s="558"/>
      <c r="M28" s="614"/>
      <c r="N28" s="614"/>
      <c r="O28" s="614"/>
      <c r="P28" s="614"/>
      <c r="Q28" s="614"/>
      <c r="R28" s="614"/>
      <c r="S28" s="614"/>
      <c r="T28" s="614"/>
      <c r="U28" s="558"/>
    </row>
    <row r="35" spans="3:21" x14ac:dyDescent="0.25">
      <c r="C35" s="545"/>
      <c r="D35" s="545"/>
      <c r="E35" s="545"/>
      <c r="F35" s="545"/>
      <c r="G35" s="545"/>
      <c r="H35" s="545"/>
      <c r="I35" s="545"/>
      <c r="J35" s="545"/>
      <c r="K35" s="545"/>
      <c r="L35" s="545"/>
      <c r="M35" s="545"/>
      <c r="N35" s="545"/>
      <c r="O35" s="545"/>
      <c r="P35" s="545"/>
      <c r="Q35" s="545"/>
      <c r="R35" s="545"/>
      <c r="S35" s="545"/>
      <c r="T35" s="545"/>
      <c r="U35" s="545"/>
    </row>
    <row r="36" spans="3:21" x14ac:dyDescent="0.25">
      <c r="C36" s="545"/>
      <c r="D36" s="545"/>
      <c r="E36" s="545"/>
      <c r="F36" s="545"/>
      <c r="G36" s="545"/>
      <c r="H36" s="545"/>
      <c r="I36" s="545"/>
      <c r="J36" s="545"/>
      <c r="K36" s="545"/>
      <c r="L36" s="545"/>
      <c r="M36" s="545"/>
      <c r="N36" s="545"/>
      <c r="O36" s="545"/>
      <c r="P36" s="545"/>
      <c r="Q36" s="545"/>
      <c r="R36" s="545"/>
      <c r="S36" s="545"/>
      <c r="T36" s="545"/>
      <c r="U36" s="545"/>
    </row>
  </sheetData>
  <mergeCells count="6">
    <mergeCell ref="A5:B7"/>
    <mergeCell ref="C5:U5"/>
    <mergeCell ref="C6:C7"/>
    <mergeCell ref="D6:F6"/>
    <mergeCell ref="G6:K6"/>
    <mergeCell ref="M6:U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A6160-E7F6-4DD3-83DF-62379188BF89}">
  <dimension ref="A1:T56"/>
  <sheetViews>
    <sheetView showGridLines="0" topLeftCell="C1" zoomScale="130" zoomScaleNormal="130" workbookViewId="0">
      <selection activeCell="D29" sqref="D29"/>
    </sheetView>
  </sheetViews>
  <sheetFormatPr defaultColWidth="9.28515625" defaultRowHeight="12.75" x14ac:dyDescent="0.25"/>
  <cols>
    <col min="1" max="1" width="11.7109375" style="524" bestFit="1" customWidth="1"/>
    <col min="2" max="2" width="90.28515625" style="524" bestFit="1" customWidth="1"/>
    <col min="3" max="3" width="20.28515625" style="524" customWidth="1"/>
    <col min="4" max="4" width="22.28515625" style="524" customWidth="1"/>
    <col min="5" max="5" width="17.140625" style="524" customWidth="1"/>
    <col min="6" max="7" width="22.28515625" style="524" customWidth="1"/>
    <col min="8" max="8" width="17.140625" style="524" customWidth="1"/>
    <col min="9" max="14" width="22.28515625" style="524" customWidth="1"/>
    <col min="15" max="15" width="23.28515625" style="524" bestFit="1" customWidth="1"/>
    <col min="16" max="16" width="21.7109375" style="524" bestFit="1" customWidth="1"/>
    <col min="17" max="19" width="19" style="524" bestFit="1" customWidth="1"/>
    <col min="20" max="20" width="15.28515625" style="524" customWidth="1"/>
    <col min="21" max="16384" width="9.28515625" style="524"/>
  </cols>
  <sheetData>
    <row r="1" spans="1:20" x14ac:dyDescent="0.25">
      <c r="A1" s="523" t="s">
        <v>27</v>
      </c>
      <c r="B1" s="527" t="str">
        <f>'21. NPL'!B1</f>
        <v>სს სილქ ბანკი</v>
      </c>
    </row>
    <row r="2" spans="1:20" x14ac:dyDescent="0.25">
      <c r="A2" s="523" t="s">
        <v>28</v>
      </c>
      <c r="B2" s="551">
        <f>'21. NPL'!B2</f>
        <v>44926</v>
      </c>
    </row>
    <row r="3" spans="1:20" x14ac:dyDescent="0.25">
      <c r="A3" s="526" t="s">
        <v>689</v>
      </c>
      <c r="B3" s="527"/>
      <c r="C3" s="527"/>
    </row>
    <row r="4" spans="1:20" x14ac:dyDescent="0.25">
      <c r="A4" s="526"/>
      <c r="B4" s="527"/>
      <c r="C4" s="527"/>
    </row>
    <row r="5" spans="1:20" ht="13.5" customHeight="1" x14ac:dyDescent="0.25">
      <c r="A5" s="716" t="s">
        <v>690</v>
      </c>
      <c r="B5" s="717"/>
      <c r="C5" s="722" t="s">
        <v>691</v>
      </c>
      <c r="D5" s="723"/>
      <c r="E5" s="723"/>
      <c r="F5" s="723"/>
      <c r="G5" s="723"/>
      <c r="H5" s="723"/>
      <c r="I5" s="723"/>
      <c r="J5" s="723"/>
      <c r="K5" s="723"/>
      <c r="L5" s="723"/>
      <c r="M5" s="723"/>
      <c r="N5" s="723"/>
      <c r="O5" s="723"/>
      <c r="P5" s="723"/>
      <c r="Q5" s="723"/>
      <c r="R5" s="723"/>
      <c r="S5" s="723"/>
      <c r="T5" s="724"/>
    </row>
    <row r="6" spans="1:20" x14ac:dyDescent="0.25">
      <c r="A6" s="718"/>
      <c r="B6" s="719"/>
      <c r="C6" s="703" t="s">
        <v>80</v>
      </c>
      <c r="D6" s="722" t="s">
        <v>692</v>
      </c>
      <c r="E6" s="723"/>
      <c r="F6" s="724"/>
      <c r="G6" s="722" t="s">
        <v>693</v>
      </c>
      <c r="H6" s="723"/>
      <c r="I6" s="723"/>
      <c r="J6" s="723"/>
      <c r="K6" s="724"/>
      <c r="L6" s="725" t="s">
        <v>694</v>
      </c>
      <c r="M6" s="726"/>
      <c r="N6" s="726"/>
      <c r="O6" s="726"/>
      <c r="P6" s="726"/>
      <c r="Q6" s="726"/>
      <c r="R6" s="726"/>
      <c r="S6" s="726"/>
      <c r="T6" s="727"/>
    </row>
    <row r="7" spans="1:20" ht="25.5" x14ac:dyDescent="0.25">
      <c r="A7" s="720"/>
      <c r="B7" s="721"/>
      <c r="C7" s="703"/>
      <c r="D7" s="615"/>
      <c r="E7" s="540" t="s">
        <v>667</v>
      </c>
      <c r="F7" s="540" t="s">
        <v>668</v>
      </c>
      <c r="G7" s="615"/>
      <c r="H7" s="540" t="s">
        <v>667</v>
      </c>
      <c r="I7" s="540" t="s">
        <v>669</v>
      </c>
      <c r="J7" s="540" t="s">
        <v>670</v>
      </c>
      <c r="K7" s="540" t="s">
        <v>671</v>
      </c>
      <c r="L7" s="567"/>
      <c r="M7" s="540" t="s">
        <v>672</v>
      </c>
      <c r="N7" s="540" t="s">
        <v>670</v>
      </c>
      <c r="O7" s="540" t="s">
        <v>673</v>
      </c>
      <c r="P7" s="540" t="s">
        <v>674</v>
      </c>
      <c r="Q7" s="540" t="s">
        <v>675</v>
      </c>
      <c r="R7" s="540" t="s">
        <v>676</v>
      </c>
      <c r="S7" s="540" t="s">
        <v>677</v>
      </c>
      <c r="T7" s="564" t="s">
        <v>678</v>
      </c>
    </row>
    <row r="8" spans="1:20" x14ac:dyDescent="0.25">
      <c r="A8" s="567">
        <v>1</v>
      </c>
      <c r="B8" s="568" t="s">
        <v>680</v>
      </c>
      <c r="C8" s="558">
        <v>19469777.009999983</v>
      </c>
      <c r="D8" s="558">
        <v>18007473.959999986</v>
      </c>
      <c r="E8" s="558">
        <v>58882.84</v>
      </c>
      <c r="F8" s="558">
        <v>0</v>
      </c>
      <c r="G8" s="558">
        <v>68391.769999999975</v>
      </c>
      <c r="H8" s="558">
        <v>4358.2300000000005</v>
      </c>
      <c r="I8" s="558">
        <v>1318.1999999999998</v>
      </c>
      <c r="J8" s="558">
        <v>0</v>
      </c>
      <c r="K8" s="558">
        <v>0</v>
      </c>
      <c r="L8" s="558">
        <v>1393911.28</v>
      </c>
      <c r="M8" s="558">
        <v>8601.84</v>
      </c>
      <c r="N8" s="558">
        <v>2351.5499999999997</v>
      </c>
      <c r="O8" s="558">
        <v>78843.3</v>
      </c>
      <c r="P8" s="558">
        <v>21544.629999999997</v>
      </c>
      <c r="Q8" s="558">
        <v>0</v>
      </c>
      <c r="R8" s="558">
        <v>962303.57</v>
      </c>
      <c r="S8" s="558">
        <v>0</v>
      </c>
      <c r="T8" s="558">
        <v>0</v>
      </c>
    </row>
    <row r="9" spans="1:20" x14ac:dyDescent="0.25">
      <c r="A9" s="565">
        <v>1.1000000000000001</v>
      </c>
      <c r="B9" s="565" t="s">
        <v>695</v>
      </c>
      <c r="C9" s="569">
        <v>15299613.500000002</v>
      </c>
      <c r="D9" s="558">
        <v>14040880.820000002</v>
      </c>
      <c r="E9" s="558">
        <v>0</v>
      </c>
      <c r="F9" s="558">
        <v>0</v>
      </c>
      <c r="G9" s="558">
        <v>1794.33</v>
      </c>
      <c r="H9" s="558">
        <v>0</v>
      </c>
      <c r="I9" s="558">
        <v>0</v>
      </c>
      <c r="J9" s="558">
        <v>0</v>
      </c>
      <c r="K9" s="558">
        <v>0</v>
      </c>
      <c r="L9" s="558">
        <v>1256938.3499999999</v>
      </c>
      <c r="M9" s="558">
        <v>0</v>
      </c>
      <c r="N9" s="558">
        <v>0</v>
      </c>
      <c r="O9" s="558">
        <v>62683.360000000001</v>
      </c>
      <c r="P9" s="558">
        <v>0</v>
      </c>
      <c r="Q9" s="558">
        <v>0</v>
      </c>
      <c r="R9" s="558">
        <v>962303.57</v>
      </c>
      <c r="S9" s="558">
        <v>0</v>
      </c>
      <c r="T9" s="558">
        <v>0</v>
      </c>
    </row>
    <row r="10" spans="1:20" x14ac:dyDescent="0.25">
      <c r="A10" s="570" t="s">
        <v>234</v>
      </c>
      <c r="B10" s="570" t="s">
        <v>696</v>
      </c>
      <c r="C10" s="616">
        <v>15241663.010000002</v>
      </c>
      <c r="D10" s="558">
        <v>13984724.660000002</v>
      </c>
      <c r="E10" s="558">
        <v>0</v>
      </c>
      <c r="F10" s="558">
        <v>0</v>
      </c>
      <c r="G10" s="558">
        <v>0</v>
      </c>
      <c r="H10" s="558">
        <v>0</v>
      </c>
      <c r="I10" s="558">
        <v>0</v>
      </c>
      <c r="J10" s="558">
        <v>0</v>
      </c>
      <c r="K10" s="558">
        <v>0</v>
      </c>
      <c r="L10" s="558">
        <v>1256938.3499999999</v>
      </c>
      <c r="M10" s="558">
        <v>0</v>
      </c>
      <c r="N10" s="558">
        <v>0</v>
      </c>
      <c r="O10" s="558">
        <v>62683.360000000001</v>
      </c>
      <c r="P10" s="558">
        <v>0</v>
      </c>
      <c r="Q10" s="558">
        <v>0</v>
      </c>
      <c r="R10" s="558">
        <v>962303.57</v>
      </c>
      <c r="S10" s="558">
        <v>0</v>
      </c>
      <c r="T10" s="558">
        <v>0</v>
      </c>
    </row>
    <row r="11" spans="1:20" x14ac:dyDescent="0.25">
      <c r="A11" s="571" t="s">
        <v>697</v>
      </c>
      <c r="B11" s="571" t="s">
        <v>698</v>
      </c>
      <c r="C11" s="617">
        <v>11010855.330000002</v>
      </c>
      <c r="D11" s="558">
        <v>9753916.9800000004</v>
      </c>
      <c r="E11" s="558"/>
      <c r="F11" s="558">
        <v>0</v>
      </c>
      <c r="G11" s="558">
        <v>0</v>
      </c>
      <c r="H11" s="558"/>
      <c r="I11" s="558"/>
      <c r="J11" s="558">
        <v>0</v>
      </c>
      <c r="K11" s="558"/>
      <c r="L11" s="558">
        <v>1256938.3499999999</v>
      </c>
      <c r="M11" s="558">
        <v>0</v>
      </c>
      <c r="N11" s="558">
        <v>0</v>
      </c>
      <c r="O11" s="558">
        <v>62683.360000000001</v>
      </c>
      <c r="P11" s="558"/>
      <c r="Q11" s="558">
        <v>0</v>
      </c>
      <c r="R11" s="558">
        <v>962303.57</v>
      </c>
      <c r="S11" s="558">
        <v>0</v>
      </c>
      <c r="T11" s="558">
        <v>0</v>
      </c>
    </row>
    <row r="12" spans="1:20" x14ac:dyDescent="0.25">
      <c r="A12" s="571" t="s">
        <v>699</v>
      </c>
      <c r="B12" s="571" t="s">
        <v>700</v>
      </c>
      <c r="C12" s="617">
        <v>366261.96000000089</v>
      </c>
      <c r="D12" s="558">
        <v>366261.96000000089</v>
      </c>
      <c r="E12" s="558"/>
      <c r="F12" s="558"/>
      <c r="G12" s="558">
        <v>0</v>
      </c>
      <c r="H12" s="558"/>
      <c r="I12" s="558"/>
      <c r="J12" s="558"/>
      <c r="K12" s="558"/>
      <c r="L12" s="558">
        <v>0</v>
      </c>
      <c r="M12" s="558"/>
      <c r="N12" s="558">
        <v>0</v>
      </c>
      <c r="O12" s="558">
        <v>0</v>
      </c>
      <c r="P12" s="558"/>
      <c r="Q12" s="558">
        <v>0</v>
      </c>
      <c r="R12" s="558">
        <v>0</v>
      </c>
      <c r="S12" s="558">
        <v>0</v>
      </c>
      <c r="T12" s="558">
        <v>0</v>
      </c>
    </row>
    <row r="13" spans="1:20" x14ac:dyDescent="0.25">
      <c r="A13" s="571" t="s">
        <v>701</v>
      </c>
      <c r="B13" s="571" t="s">
        <v>702</v>
      </c>
      <c r="C13" s="617">
        <v>1945528.3099999987</v>
      </c>
      <c r="D13" s="558">
        <v>1945528.3100000005</v>
      </c>
      <c r="E13" s="558"/>
      <c r="F13" s="558"/>
      <c r="G13" s="558">
        <v>0</v>
      </c>
      <c r="H13" s="558"/>
      <c r="I13" s="558"/>
      <c r="J13" s="558"/>
      <c r="K13" s="558"/>
      <c r="L13" s="558">
        <v>0</v>
      </c>
      <c r="M13" s="558"/>
      <c r="N13" s="558">
        <v>0</v>
      </c>
      <c r="O13" s="558"/>
      <c r="P13" s="558"/>
      <c r="Q13" s="558">
        <v>0</v>
      </c>
      <c r="R13" s="558">
        <v>0</v>
      </c>
      <c r="S13" s="558">
        <v>0</v>
      </c>
      <c r="T13" s="558">
        <v>0</v>
      </c>
    </row>
    <row r="14" spans="1:20" x14ac:dyDescent="0.25">
      <c r="A14" s="571" t="s">
        <v>703</v>
      </c>
      <c r="B14" s="571" t="s">
        <v>704</v>
      </c>
      <c r="C14" s="617">
        <v>1919017.41</v>
      </c>
      <c r="D14" s="558">
        <v>1919017.41</v>
      </c>
      <c r="E14" s="558"/>
      <c r="F14" s="558"/>
      <c r="G14" s="558"/>
      <c r="H14" s="558"/>
      <c r="I14" s="558"/>
      <c r="J14" s="558"/>
      <c r="K14" s="558"/>
      <c r="L14" s="558"/>
      <c r="M14" s="558"/>
      <c r="N14" s="558"/>
      <c r="O14" s="558"/>
      <c r="P14" s="558"/>
      <c r="Q14" s="558"/>
      <c r="R14" s="558"/>
      <c r="S14" s="558"/>
      <c r="T14" s="558"/>
    </row>
    <row r="15" spans="1:20" x14ac:dyDescent="0.25">
      <c r="A15" s="572">
        <v>1.2</v>
      </c>
      <c r="B15" s="572" t="s">
        <v>705</v>
      </c>
      <c r="C15" s="576">
        <v>658078.54</v>
      </c>
      <c r="D15" s="558">
        <v>280817.59999999998</v>
      </c>
      <c r="E15" s="558">
        <v>0</v>
      </c>
      <c r="F15" s="558">
        <v>0</v>
      </c>
      <c r="G15" s="558">
        <v>179.43</v>
      </c>
      <c r="H15" s="558">
        <v>0</v>
      </c>
      <c r="I15" s="558">
        <v>0</v>
      </c>
      <c r="J15" s="558">
        <v>0</v>
      </c>
      <c r="K15" s="558">
        <v>0</v>
      </c>
      <c r="L15" s="558">
        <v>377081.51</v>
      </c>
      <c r="M15" s="558">
        <v>0</v>
      </c>
      <c r="N15" s="558">
        <v>0</v>
      </c>
      <c r="O15" s="558">
        <v>18805.009999999998</v>
      </c>
      <c r="P15" s="558">
        <v>0</v>
      </c>
      <c r="Q15" s="558">
        <v>0</v>
      </c>
      <c r="R15" s="558">
        <v>288691.07</v>
      </c>
      <c r="S15" s="558">
        <v>0</v>
      </c>
      <c r="T15" s="558">
        <v>0</v>
      </c>
    </row>
    <row r="16" spans="1:20" x14ac:dyDescent="0.25">
      <c r="A16" s="565">
        <v>1.3</v>
      </c>
      <c r="B16" s="572" t="s">
        <v>706</v>
      </c>
      <c r="C16" s="618">
        <v>45017555.712720513</v>
      </c>
      <c r="D16" s="618">
        <v>34999915.912720509</v>
      </c>
      <c r="E16" s="618">
        <v>0</v>
      </c>
      <c r="F16" s="618">
        <v>0</v>
      </c>
      <c r="G16" s="618">
        <v>7000</v>
      </c>
      <c r="H16" s="618">
        <v>0</v>
      </c>
      <c r="I16" s="618">
        <v>0</v>
      </c>
      <c r="J16" s="618">
        <v>0</v>
      </c>
      <c r="K16" s="618">
        <v>0</v>
      </c>
      <c r="L16" s="618">
        <v>10010639.799999999</v>
      </c>
      <c r="M16" s="618">
        <v>0</v>
      </c>
      <c r="N16" s="618">
        <v>0</v>
      </c>
      <c r="O16" s="618">
        <v>116186</v>
      </c>
      <c r="P16" s="618">
        <v>0</v>
      </c>
      <c r="Q16" s="618">
        <v>0</v>
      </c>
      <c r="R16" s="618">
        <v>2107560</v>
      </c>
      <c r="S16" s="618">
        <v>0</v>
      </c>
      <c r="T16" s="618">
        <v>0</v>
      </c>
    </row>
    <row r="17" spans="1:20" ht="25.5" x14ac:dyDescent="0.25">
      <c r="A17" s="573" t="s">
        <v>707</v>
      </c>
      <c r="B17" s="574" t="s">
        <v>708</v>
      </c>
      <c r="C17" s="619">
        <v>15299613.500000002</v>
      </c>
      <c r="D17" s="619">
        <v>14040880.820000002</v>
      </c>
      <c r="E17" s="619">
        <v>0</v>
      </c>
      <c r="F17" s="619">
        <v>0</v>
      </c>
      <c r="G17" s="619">
        <v>1794.33</v>
      </c>
      <c r="H17" s="619">
        <v>0</v>
      </c>
      <c r="I17" s="619">
        <v>0</v>
      </c>
      <c r="J17" s="619">
        <v>0</v>
      </c>
      <c r="K17" s="619">
        <v>0</v>
      </c>
      <c r="L17" s="619">
        <v>1256938.3499999999</v>
      </c>
      <c r="M17" s="619">
        <v>0</v>
      </c>
      <c r="N17" s="619">
        <v>0</v>
      </c>
      <c r="O17" s="619">
        <v>62683.360000000001</v>
      </c>
      <c r="P17" s="619">
        <v>0</v>
      </c>
      <c r="Q17" s="619">
        <v>0</v>
      </c>
      <c r="R17" s="619">
        <v>962303.57</v>
      </c>
      <c r="S17" s="619">
        <v>0</v>
      </c>
      <c r="T17" s="619">
        <v>0</v>
      </c>
    </row>
    <row r="18" spans="1:20" ht="25.5" x14ac:dyDescent="0.25">
      <c r="A18" s="575" t="s">
        <v>709</v>
      </c>
      <c r="B18" s="575" t="s">
        <v>710</v>
      </c>
      <c r="C18" s="619">
        <v>13993669.170000002</v>
      </c>
      <c r="D18" s="619">
        <v>12736730.820000002</v>
      </c>
      <c r="E18" s="619">
        <v>0</v>
      </c>
      <c r="F18" s="619">
        <v>0</v>
      </c>
      <c r="G18" s="619">
        <v>0</v>
      </c>
      <c r="H18" s="619">
        <v>0</v>
      </c>
      <c r="I18" s="619">
        <v>0</v>
      </c>
      <c r="J18" s="619">
        <v>0</v>
      </c>
      <c r="K18" s="619">
        <v>0</v>
      </c>
      <c r="L18" s="619">
        <v>1256938.3499999999</v>
      </c>
      <c r="M18" s="619">
        <v>0</v>
      </c>
      <c r="N18" s="619">
        <v>0</v>
      </c>
      <c r="O18" s="619">
        <v>62683.360000000001</v>
      </c>
      <c r="P18" s="619">
        <v>0</v>
      </c>
      <c r="Q18" s="619">
        <v>0</v>
      </c>
      <c r="R18" s="619">
        <v>962303.57</v>
      </c>
      <c r="S18" s="619">
        <v>0</v>
      </c>
      <c r="T18" s="619">
        <v>0</v>
      </c>
    </row>
    <row r="19" spans="1:20" x14ac:dyDescent="0.25">
      <c r="A19" s="573" t="s">
        <v>711</v>
      </c>
      <c r="B19" s="573" t="s">
        <v>712</v>
      </c>
      <c r="C19" s="619">
        <v>29717942.21272051</v>
      </c>
      <c r="D19" s="619">
        <v>20959035.092720509</v>
      </c>
      <c r="E19" s="619">
        <v>0</v>
      </c>
      <c r="F19" s="619">
        <v>0</v>
      </c>
      <c r="G19" s="619">
        <v>5205.67</v>
      </c>
      <c r="H19" s="619">
        <v>0</v>
      </c>
      <c r="I19" s="619">
        <v>0</v>
      </c>
      <c r="J19" s="619">
        <v>0</v>
      </c>
      <c r="K19" s="619">
        <v>0</v>
      </c>
      <c r="L19" s="619">
        <v>8753701.4499999993</v>
      </c>
      <c r="M19" s="619">
        <v>0</v>
      </c>
      <c r="N19" s="619">
        <v>0</v>
      </c>
      <c r="O19" s="619">
        <v>53502.64</v>
      </c>
      <c r="P19" s="619">
        <v>0</v>
      </c>
      <c r="Q19" s="619">
        <v>0</v>
      </c>
      <c r="R19" s="619">
        <v>1145256.4300000002</v>
      </c>
      <c r="S19" s="619">
        <v>0</v>
      </c>
      <c r="T19" s="619">
        <v>0</v>
      </c>
    </row>
    <row r="20" spans="1:20" x14ac:dyDescent="0.25">
      <c r="A20" s="575" t="s">
        <v>713</v>
      </c>
      <c r="B20" s="575" t="s">
        <v>714</v>
      </c>
      <c r="C20" s="619">
        <v>12369743.202720504</v>
      </c>
      <c r="D20" s="619">
        <v>9020041.752720505</v>
      </c>
      <c r="E20" s="619">
        <v>0</v>
      </c>
      <c r="F20" s="619">
        <v>0</v>
      </c>
      <c r="G20" s="619">
        <v>0</v>
      </c>
      <c r="H20" s="619">
        <v>0</v>
      </c>
      <c r="I20" s="619">
        <v>0</v>
      </c>
      <c r="J20" s="619">
        <v>0</v>
      </c>
      <c r="K20" s="619">
        <v>0</v>
      </c>
      <c r="L20" s="619">
        <v>3349701.45</v>
      </c>
      <c r="M20" s="619">
        <v>0</v>
      </c>
      <c r="N20" s="619">
        <v>0</v>
      </c>
      <c r="O20" s="619">
        <v>53502.64</v>
      </c>
      <c r="P20" s="619">
        <v>0</v>
      </c>
      <c r="Q20" s="619">
        <v>0</v>
      </c>
      <c r="R20" s="619">
        <v>1145256.4300000002</v>
      </c>
      <c r="S20" s="619">
        <v>0</v>
      </c>
      <c r="T20" s="619">
        <v>0</v>
      </c>
    </row>
    <row r="21" spans="1:20" x14ac:dyDescent="0.25">
      <c r="A21" s="577">
        <v>1.4</v>
      </c>
      <c r="B21" s="578" t="s">
        <v>715</v>
      </c>
      <c r="C21" s="619"/>
      <c r="D21" s="619"/>
      <c r="E21" s="619"/>
      <c r="F21" s="621"/>
      <c r="G21" s="558"/>
      <c r="H21" s="558"/>
      <c r="I21" s="558"/>
      <c r="J21" s="558"/>
      <c r="K21" s="558"/>
      <c r="L21" s="558"/>
      <c r="M21" s="558"/>
      <c r="N21" s="558"/>
      <c r="O21" s="558"/>
      <c r="P21" s="558"/>
      <c r="Q21" s="558"/>
      <c r="R21" s="558"/>
      <c r="S21" s="558"/>
      <c r="T21" s="558"/>
    </row>
    <row r="22" spans="1:20" x14ac:dyDescent="0.25">
      <c r="A22" s="577">
        <v>1.5</v>
      </c>
      <c r="B22" s="578" t="s">
        <v>716</v>
      </c>
      <c r="C22" s="620"/>
      <c r="D22" s="619"/>
      <c r="E22" s="619"/>
      <c r="F22" s="619"/>
      <c r="G22" s="619"/>
      <c r="H22" s="619"/>
      <c r="I22" s="619"/>
      <c r="J22" s="619"/>
      <c r="K22" s="619"/>
      <c r="L22" s="619"/>
      <c r="M22" s="619"/>
      <c r="N22" s="619"/>
      <c r="O22" s="619"/>
      <c r="P22" s="619"/>
      <c r="Q22" s="619"/>
      <c r="R22" s="619"/>
      <c r="S22" s="619"/>
      <c r="T22" s="619"/>
    </row>
    <row r="49" s="524" customFormat="1" x14ac:dyDescent="0.25"/>
    <row r="50" s="524" customFormat="1" x14ac:dyDescent="0.25"/>
    <row r="51" s="524" customFormat="1" x14ac:dyDescent="0.25"/>
    <row r="52" s="524" customFormat="1" x14ac:dyDescent="0.25"/>
    <row r="53" s="524" customFormat="1" x14ac:dyDescent="0.25"/>
    <row r="54" s="524" customFormat="1" x14ac:dyDescent="0.25"/>
    <row r="55" s="524" customFormat="1" x14ac:dyDescent="0.25"/>
    <row r="56" s="524" customFormat="1" x14ac:dyDescent="0.25"/>
  </sheetData>
  <mergeCells count="6">
    <mergeCell ref="A5:B7"/>
    <mergeCell ref="C5:T5"/>
    <mergeCell ref="C6:C7"/>
    <mergeCell ref="D6:F6"/>
    <mergeCell ref="G6:K6"/>
    <mergeCell ref="L6:T6"/>
  </mergeCells>
  <conditionalFormatting sqref="A5">
    <cfRule type="duplicateValues" dxfId="8" priority="1"/>
    <cfRule type="duplicateValues" dxfId="7" priority="2"/>
  </conditionalFormatting>
  <conditionalFormatting sqref="A5">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39789-D9E2-4C4B-A7EC-F1B26206E772}">
  <dimension ref="A1:O42"/>
  <sheetViews>
    <sheetView showGridLines="0" zoomScale="90" zoomScaleNormal="90" workbookViewId="0">
      <selection activeCell="F40" sqref="F40"/>
    </sheetView>
  </sheetViews>
  <sheetFormatPr defaultColWidth="9.28515625" defaultRowHeight="12.75" x14ac:dyDescent="0.25"/>
  <cols>
    <col min="1" max="1" width="11.7109375" style="524" bestFit="1" customWidth="1"/>
    <col min="2" max="2" width="93.42578125" style="524" customWidth="1"/>
    <col min="3" max="3" width="15.85546875" style="524" customWidth="1"/>
    <col min="4" max="4" width="15.85546875" style="524" bestFit="1" customWidth="1"/>
    <col min="5" max="5" width="13.85546875" style="524" bestFit="1" customWidth="1"/>
    <col min="6" max="6" width="17.85546875" style="561" bestFit="1" customWidth="1"/>
    <col min="7" max="7" width="11.7109375" style="561" bestFit="1" customWidth="1"/>
    <col min="8" max="8" width="11.7109375" style="524" bestFit="1" customWidth="1"/>
    <col min="9" max="9" width="12.85546875" style="524" bestFit="1" customWidth="1"/>
    <col min="10" max="10" width="14.85546875" style="561" bestFit="1" customWidth="1"/>
    <col min="11" max="11" width="13.85546875" style="561" bestFit="1" customWidth="1"/>
    <col min="12" max="12" width="17.85546875" style="561" bestFit="1" customWidth="1"/>
    <col min="13" max="13" width="10.5703125" style="561" bestFit="1" customWidth="1"/>
    <col min="14" max="14" width="11.7109375" style="561" bestFit="1" customWidth="1"/>
    <col min="15" max="15" width="18.85546875" style="524" bestFit="1" customWidth="1"/>
    <col min="16" max="16384" width="9.28515625" style="524"/>
  </cols>
  <sheetData>
    <row r="1" spans="1:15" x14ac:dyDescent="0.25">
      <c r="A1" s="523" t="s">
        <v>27</v>
      </c>
      <c r="B1" s="551" t="str">
        <f>'23. LTV'!B1</f>
        <v>სს სილქ ბანკი</v>
      </c>
      <c r="F1" s="524"/>
      <c r="G1" s="524"/>
      <c r="J1" s="524"/>
      <c r="K1" s="524"/>
      <c r="L1" s="524"/>
      <c r="M1" s="524"/>
      <c r="N1" s="524"/>
    </row>
    <row r="2" spans="1:15" x14ac:dyDescent="0.25">
      <c r="A2" s="523" t="s">
        <v>28</v>
      </c>
      <c r="B2" s="551">
        <f>'23. LTV'!B2</f>
        <v>44926</v>
      </c>
      <c r="F2" s="524"/>
      <c r="G2" s="524"/>
      <c r="J2" s="524"/>
      <c r="K2" s="524"/>
      <c r="L2" s="524"/>
      <c r="M2" s="524"/>
      <c r="N2" s="524"/>
    </row>
    <row r="3" spans="1:15" x14ac:dyDescent="0.25">
      <c r="A3" s="526" t="s">
        <v>717</v>
      </c>
      <c r="B3" s="527"/>
      <c r="F3" s="524"/>
      <c r="G3" s="524"/>
      <c r="J3" s="524"/>
      <c r="K3" s="524"/>
      <c r="L3" s="524"/>
      <c r="M3" s="524"/>
      <c r="N3" s="524"/>
    </row>
    <row r="4" spans="1:15" x14ac:dyDescent="0.25">
      <c r="F4" s="524"/>
      <c r="G4" s="524"/>
      <c r="J4" s="524"/>
      <c r="K4" s="524"/>
      <c r="L4" s="524"/>
      <c r="M4" s="524"/>
      <c r="N4" s="524"/>
    </row>
    <row r="5" spans="1:15" ht="37.5" customHeight="1" x14ac:dyDescent="0.25">
      <c r="A5" s="683" t="s">
        <v>718</v>
      </c>
      <c r="B5" s="684"/>
      <c r="C5" s="728" t="s">
        <v>719</v>
      </c>
      <c r="D5" s="729"/>
      <c r="E5" s="729"/>
      <c r="F5" s="729"/>
      <c r="G5" s="729"/>
      <c r="H5" s="730"/>
      <c r="I5" s="728" t="s">
        <v>720</v>
      </c>
      <c r="J5" s="731"/>
      <c r="K5" s="731"/>
      <c r="L5" s="731"/>
      <c r="M5" s="731"/>
      <c r="N5" s="732"/>
      <c r="O5" s="733" t="s">
        <v>584</v>
      </c>
    </row>
    <row r="6" spans="1:15" ht="39.4" customHeight="1" x14ac:dyDescent="0.25">
      <c r="A6" s="687"/>
      <c r="B6" s="688"/>
      <c r="C6" s="579"/>
      <c r="D6" s="541" t="s">
        <v>656</v>
      </c>
      <c r="E6" s="541" t="s">
        <v>657</v>
      </c>
      <c r="F6" s="541" t="s">
        <v>658</v>
      </c>
      <c r="G6" s="541" t="s">
        <v>659</v>
      </c>
      <c r="H6" s="541" t="s">
        <v>661</v>
      </c>
      <c r="I6" s="542"/>
      <c r="J6" s="541" t="s">
        <v>656</v>
      </c>
      <c r="K6" s="541" t="s">
        <v>657</v>
      </c>
      <c r="L6" s="541" t="s">
        <v>658</v>
      </c>
      <c r="M6" s="541" t="s">
        <v>659</v>
      </c>
      <c r="N6" s="541" t="s">
        <v>661</v>
      </c>
      <c r="O6" s="734"/>
    </row>
    <row r="7" spans="1:15" x14ac:dyDescent="0.25">
      <c r="A7" s="552">
        <v>1</v>
      </c>
      <c r="B7" s="553" t="s">
        <v>595</v>
      </c>
      <c r="C7" s="622">
        <f>SUM(D7:H7)</f>
        <v>459430.73999999987</v>
      </c>
      <c r="D7" s="558">
        <v>455508.78999999986</v>
      </c>
      <c r="E7" s="558">
        <v>401.39</v>
      </c>
      <c r="F7" s="558">
        <v>993.33999999999992</v>
      </c>
      <c r="G7" s="558">
        <v>428.1</v>
      </c>
      <c r="H7" s="558">
        <v>2099.12</v>
      </c>
      <c r="I7" s="558">
        <f>SUM(J7:N7)</f>
        <v>11761.510000000002</v>
      </c>
      <c r="J7" s="558">
        <v>9110.1800000000021</v>
      </c>
      <c r="K7" s="558">
        <v>40.14</v>
      </c>
      <c r="L7" s="558">
        <v>298.01</v>
      </c>
      <c r="M7" s="558">
        <v>214.06</v>
      </c>
      <c r="N7" s="558">
        <v>2099.12</v>
      </c>
      <c r="O7" s="558"/>
    </row>
    <row r="8" spans="1:15" x14ac:dyDescent="0.25">
      <c r="A8" s="552">
        <v>2</v>
      </c>
      <c r="B8" s="553" t="s">
        <v>596</v>
      </c>
      <c r="C8" s="622">
        <f t="shared" ref="C8:C32" si="0">SUM(D8:H8)</f>
        <v>726492.77000000025</v>
      </c>
      <c r="D8" s="558">
        <v>714846.14000000025</v>
      </c>
      <c r="E8" s="558">
        <v>3507.8900000000003</v>
      </c>
      <c r="F8" s="609">
        <v>8137.26</v>
      </c>
      <c r="G8" s="609">
        <v>1.48</v>
      </c>
      <c r="H8" s="558">
        <v>0</v>
      </c>
      <c r="I8" s="558">
        <f t="shared" ref="I8:I32" si="1">SUM(J8:N8)</f>
        <v>17089.669999999998</v>
      </c>
      <c r="J8" s="609">
        <v>14296.959999999997</v>
      </c>
      <c r="K8" s="609">
        <v>350.79</v>
      </c>
      <c r="L8" s="609">
        <v>2441.1799999999998</v>
      </c>
      <c r="M8" s="609">
        <v>0.74</v>
      </c>
      <c r="N8" s="609">
        <v>0</v>
      </c>
      <c r="O8" s="558"/>
    </row>
    <row r="9" spans="1:15" x14ac:dyDescent="0.25">
      <c r="A9" s="552">
        <v>3</v>
      </c>
      <c r="B9" s="553" t="s">
        <v>597</v>
      </c>
      <c r="C9" s="622">
        <f t="shared" si="0"/>
        <v>0</v>
      </c>
      <c r="D9" s="558">
        <v>0</v>
      </c>
      <c r="E9" s="558">
        <v>0</v>
      </c>
      <c r="F9" s="623">
        <v>0</v>
      </c>
      <c r="G9" s="623">
        <v>0</v>
      </c>
      <c r="H9" s="558">
        <v>0</v>
      </c>
      <c r="I9" s="558">
        <f t="shared" si="1"/>
        <v>0</v>
      </c>
      <c r="J9" s="623">
        <v>0</v>
      </c>
      <c r="K9" s="623">
        <v>0</v>
      </c>
      <c r="L9" s="623">
        <v>0</v>
      </c>
      <c r="M9" s="623">
        <v>0</v>
      </c>
      <c r="N9" s="623">
        <v>0</v>
      </c>
      <c r="O9" s="558"/>
    </row>
    <row r="10" spans="1:15" x14ac:dyDescent="0.25">
      <c r="A10" s="552">
        <v>4</v>
      </c>
      <c r="B10" s="553" t="s">
        <v>598</v>
      </c>
      <c r="C10" s="622">
        <f t="shared" si="0"/>
        <v>3955433.94</v>
      </c>
      <c r="D10" s="558">
        <v>3955433.94</v>
      </c>
      <c r="E10" s="558">
        <v>0</v>
      </c>
      <c r="F10" s="623">
        <v>0</v>
      </c>
      <c r="G10" s="623">
        <v>0</v>
      </c>
      <c r="H10" s="558">
        <v>0</v>
      </c>
      <c r="I10" s="558">
        <f t="shared" si="1"/>
        <v>79108.679999999993</v>
      </c>
      <c r="J10" s="623">
        <v>79108.679999999993</v>
      </c>
      <c r="K10" s="623">
        <v>0</v>
      </c>
      <c r="L10" s="623">
        <v>0</v>
      </c>
      <c r="M10" s="623">
        <v>0</v>
      </c>
      <c r="N10" s="623">
        <v>0</v>
      </c>
      <c r="O10" s="558"/>
    </row>
    <row r="11" spans="1:15" x14ac:dyDescent="0.25">
      <c r="A11" s="552">
        <v>5</v>
      </c>
      <c r="B11" s="553" t="s">
        <v>599</v>
      </c>
      <c r="C11" s="622">
        <f t="shared" si="0"/>
        <v>4747745.7200000007</v>
      </c>
      <c r="D11" s="558">
        <v>4636633.1400000006</v>
      </c>
      <c r="E11" s="558">
        <v>0</v>
      </c>
      <c r="F11" s="623">
        <v>111112.58</v>
      </c>
      <c r="G11" s="623">
        <v>0</v>
      </c>
      <c r="H11" s="558">
        <v>0</v>
      </c>
      <c r="I11" s="558">
        <f t="shared" si="1"/>
        <v>126066.43</v>
      </c>
      <c r="J11" s="623">
        <v>92732.66</v>
      </c>
      <c r="K11" s="623">
        <v>0</v>
      </c>
      <c r="L11" s="623">
        <v>33333.769999999997</v>
      </c>
      <c r="M11" s="623">
        <v>0</v>
      </c>
      <c r="N11" s="623">
        <v>0</v>
      </c>
      <c r="O11" s="558"/>
    </row>
    <row r="12" spans="1:15" x14ac:dyDescent="0.25">
      <c r="A12" s="552">
        <v>6</v>
      </c>
      <c r="B12" s="553" t="s">
        <v>600</v>
      </c>
      <c r="C12" s="622">
        <f t="shared" si="0"/>
        <v>508845.89</v>
      </c>
      <c r="D12" s="558">
        <v>508226.2</v>
      </c>
      <c r="E12" s="558">
        <v>0</v>
      </c>
      <c r="F12" s="623">
        <v>0</v>
      </c>
      <c r="G12" s="623">
        <v>0</v>
      </c>
      <c r="H12" s="558">
        <v>619.68999999999994</v>
      </c>
      <c r="I12" s="558">
        <f t="shared" si="1"/>
        <v>10784.219999999998</v>
      </c>
      <c r="J12" s="623">
        <v>10164.529999999997</v>
      </c>
      <c r="K12" s="623">
        <v>0</v>
      </c>
      <c r="L12" s="623">
        <v>0</v>
      </c>
      <c r="M12" s="623">
        <v>0</v>
      </c>
      <c r="N12" s="623">
        <v>619.68999999999994</v>
      </c>
      <c r="O12" s="558"/>
    </row>
    <row r="13" spans="1:15" x14ac:dyDescent="0.25">
      <c r="A13" s="552">
        <v>7</v>
      </c>
      <c r="B13" s="553" t="s">
        <v>601</v>
      </c>
      <c r="C13" s="622">
        <f t="shared" si="0"/>
        <v>69361.16</v>
      </c>
      <c r="D13" s="558">
        <v>69124.160000000003</v>
      </c>
      <c r="E13" s="558">
        <v>0</v>
      </c>
      <c r="F13" s="623">
        <v>0</v>
      </c>
      <c r="G13" s="623">
        <v>0</v>
      </c>
      <c r="H13" s="558">
        <v>237</v>
      </c>
      <c r="I13" s="558">
        <f t="shared" si="1"/>
        <v>1619.5</v>
      </c>
      <c r="J13" s="623">
        <v>1382.5</v>
      </c>
      <c r="K13" s="623">
        <v>0</v>
      </c>
      <c r="L13" s="623">
        <v>0</v>
      </c>
      <c r="M13" s="623">
        <v>0</v>
      </c>
      <c r="N13" s="623">
        <v>237</v>
      </c>
      <c r="O13" s="558"/>
    </row>
    <row r="14" spans="1:15" x14ac:dyDescent="0.25">
      <c r="A14" s="552">
        <v>8</v>
      </c>
      <c r="B14" s="553" t="s">
        <v>602</v>
      </c>
      <c r="C14" s="622">
        <f t="shared" si="0"/>
        <v>1925841.43</v>
      </c>
      <c r="D14" s="558">
        <v>1924634.63</v>
      </c>
      <c r="E14" s="558">
        <v>223.6</v>
      </c>
      <c r="F14" s="623">
        <v>688.69</v>
      </c>
      <c r="G14" s="623">
        <v>0</v>
      </c>
      <c r="H14" s="558">
        <v>294.51</v>
      </c>
      <c r="I14" s="558">
        <f t="shared" si="1"/>
        <v>39016.17</v>
      </c>
      <c r="J14" s="623">
        <v>38492.689999999995</v>
      </c>
      <c r="K14" s="623">
        <v>22.36</v>
      </c>
      <c r="L14" s="623">
        <v>206.61</v>
      </c>
      <c r="M14" s="623">
        <v>0</v>
      </c>
      <c r="N14" s="623">
        <v>294.51</v>
      </c>
      <c r="O14" s="558"/>
    </row>
    <row r="15" spans="1:15" x14ac:dyDescent="0.25">
      <c r="A15" s="552">
        <v>9</v>
      </c>
      <c r="B15" s="553" t="s">
        <v>603</v>
      </c>
      <c r="C15" s="622">
        <f t="shared" si="0"/>
        <v>1476.31</v>
      </c>
      <c r="D15" s="558">
        <v>1397.5</v>
      </c>
      <c r="E15" s="558">
        <v>0</v>
      </c>
      <c r="F15" s="623">
        <v>78.81</v>
      </c>
      <c r="G15" s="623">
        <v>0</v>
      </c>
      <c r="H15" s="558">
        <v>0</v>
      </c>
      <c r="I15" s="558">
        <f t="shared" si="1"/>
        <v>51.59</v>
      </c>
      <c r="J15" s="623">
        <v>27.95</v>
      </c>
      <c r="K15" s="623">
        <v>0</v>
      </c>
      <c r="L15" s="623">
        <v>23.64</v>
      </c>
      <c r="M15" s="623">
        <v>0</v>
      </c>
      <c r="N15" s="623">
        <v>0</v>
      </c>
      <c r="O15" s="558"/>
    </row>
    <row r="16" spans="1:15" x14ac:dyDescent="0.25">
      <c r="A16" s="552">
        <v>10</v>
      </c>
      <c r="B16" s="553" t="s">
        <v>604</v>
      </c>
      <c r="C16" s="622">
        <f t="shared" si="0"/>
        <v>472.95</v>
      </c>
      <c r="D16" s="558">
        <v>472.95</v>
      </c>
      <c r="E16" s="558">
        <v>0</v>
      </c>
      <c r="F16" s="623">
        <v>0</v>
      </c>
      <c r="G16" s="623">
        <v>0</v>
      </c>
      <c r="H16" s="558">
        <v>0</v>
      </c>
      <c r="I16" s="558">
        <f t="shared" si="1"/>
        <v>9.4600000000000009</v>
      </c>
      <c r="J16" s="623">
        <v>9.4600000000000009</v>
      </c>
      <c r="K16" s="623">
        <v>0</v>
      </c>
      <c r="L16" s="623">
        <v>0</v>
      </c>
      <c r="M16" s="623">
        <v>0</v>
      </c>
      <c r="N16" s="623">
        <v>0</v>
      </c>
      <c r="O16" s="558"/>
    </row>
    <row r="17" spans="1:15" x14ac:dyDescent="0.25">
      <c r="A17" s="552">
        <v>11</v>
      </c>
      <c r="B17" s="553" t="s">
        <v>605</v>
      </c>
      <c r="C17" s="622">
        <f t="shared" si="0"/>
        <v>964.48</v>
      </c>
      <c r="D17" s="558">
        <v>489.81</v>
      </c>
      <c r="E17" s="558">
        <v>0</v>
      </c>
      <c r="F17" s="623">
        <v>0</v>
      </c>
      <c r="G17" s="623">
        <v>0</v>
      </c>
      <c r="H17" s="558">
        <v>474.66999999999996</v>
      </c>
      <c r="I17" s="558">
        <f t="shared" si="1"/>
        <v>484.46</v>
      </c>
      <c r="J17" s="623">
        <v>9.7899999999999991</v>
      </c>
      <c r="K17" s="623">
        <v>0</v>
      </c>
      <c r="L17" s="623">
        <v>0</v>
      </c>
      <c r="M17" s="623">
        <v>0</v>
      </c>
      <c r="N17" s="623">
        <v>474.66999999999996</v>
      </c>
      <c r="O17" s="558"/>
    </row>
    <row r="18" spans="1:15" x14ac:dyDescent="0.25">
      <c r="A18" s="552">
        <v>12</v>
      </c>
      <c r="B18" s="553" t="s">
        <v>606</v>
      </c>
      <c r="C18" s="622">
        <f t="shared" si="0"/>
        <v>197466.34000000003</v>
      </c>
      <c r="D18" s="558">
        <v>74219.44</v>
      </c>
      <c r="E18" s="558">
        <v>71.34</v>
      </c>
      <c r="F18" s="623">
        <v>121590.79</v>
      </c>
      <c r="G18" s="623">
        <v>402.73</v>
      </c>
      <c r="H18" s="558">
        <v>1182.04</v>
      </c>
      <c r="I18" s="558">
        <f t="shared" si="1"/>
        <v>39352.210000000006</v>
      </c>
      <c r="J18" s="623">
        <v>1484.43</v>
      </c>
      <c r="K18" s="623">
        <v>7.13</v>
      </c>
      <c r="L18" s="623">
        <v>36477.240000000005</v>
      </c>
      <c r="M18" s="623">
        <v>201.37</v>
      </c>
      <c r="N18" s="623">
        <v>1182.04</v>
      </c>
      <c r="O18" s="558"/>
    </row>
    <row r="19" spans="1:15" x14ac:dyDescent="0.25">
      <c r="A19" s="552">
        <v>13</v>
      </c>
      <c r="B19" s="553" t="s">
        <v>607</v>
      </c>
      <c r="C19" s="622">
        <f t="shared" si="0"/>
        <v>13002.470000000001</v>
      </c>
      <c r="D19" s="558">
        <v>11203.110000000002</v>
      </c>
      <c r="E19" s="558">
        <v>629.97</v>
      </c>
      <c r="F19" s="623">
        <v>689.3900000000001</v>
      </c>
      <c r="G19" s="623">
        <v>0</v>
      </c>
      <c r="H19" s="558">
        <v>480</v>
      </c>
      <c r="I19" s="558">
        <f t="shared" si="1"/>
        <v>973.90000000000009</v>
      </c>
      <c r="J19" s="623">
        <v>224.08000000000004</v>
      </c>
      <c r="K19" s="623">
        <v>63.01</v>
      </c>
      <c r="L19" s="623">
        <v>206.81</v>
      </c>
      <c r="M19" s="623">
        <v>0</v>
      </c>
      <c r="N19" s="623">
        <v>480</v>
      </c>
      <c r="O19" s="558"/>
    </row>
    <row r="20" spans="1:15" x14ac:dyDescent="0.25">
      <c r="A20" s="552">
        <v>14</v>
      </c>
      <c r="B20" s="553" t="s">
        <v>608</v>
      </c>
      <c r="C20" s="622">
        <f t="shared" si="0"/>
        <v>684711.87</v>
      </c>
      <c r="D20" s="558">
        <v>684490.89</v>
      </c>
      <c r="E20" s="558">
        <v>0</v>
      </c>
      <c r="F20" s="623">
        <v>0</v>
      </c>
      <c r="G20" s="623">
        <v>0</v>
      </c>
      <c r="H20" s="558">
        <v>220.98</v>
      </c>
      <c r="I20" s="558">
        <f t="shared" si="1"/>
        <v>13910.800000000001</v>
      </c>
      <c r="J20" s="623">
        <v>13689.820000000002</v>
      </c>
      <c r="K20" s="623">
        <v>0</v>
      </c>
      <c r="L20" s="623">
        <v>0</v>
      </c>
      <c r="M20" s="623">
        <v>0</v>
      </c>
      <c r="N20" s="623">
        <v>220.98</v>
      </c>
      <c r="O20" s="558"/>
    </row>
    <row r="21" spans="1:15" x14ac:dyDescent="0.25">
      <c r="A21" s="552">
        <v>15</v>
      </c>
      <c r="B21" s="553" t="s">
        <v>609</v>
      </c>
      <c r="C21" s="622">
        <f t="shared" si="0"/>
        <v>59747.840000000004</v>
      </c>
      <c r="D21" s="558">
        <v>59747.840000000004</v>
      </c>
      <c r="E21" s="558">
        <v>0</v>
      </c>
      <c r="F21" s="623">
        <v>0</v>
      </c>
      <c r="G21" s="623">
        <v>0</v>
      </c>
      <c r="H21" s="558">
        <v>0</v>
      </c>
      <c r="I21" s="558">
        <f t="shared" si="1"/>
        <v>1194.95</v>
      </c>
      <c r="J21" s="623">
        <v>1194.95</v>
      </c>
      <c r="K21" s="623">
        <v>0</v>
      </c>
      <c r="L21" s="623">
        <v>0</v>
      </c>
      <c r="M21" s="623">
        <v>0</v>
      </c>
      <c r="N21" s="623">
        <v>0</v>
      </c>
      <c r="O21" s="558"/>
    </row>
    <row r="22" spans="1:15" x14ac:dyDescent="0.25">
      <c r="A22" s="552">
        <v>16</v>
      </c>
      <c r="B22" s="553" t="s">
        <v>610</v>
      </c>
      <c r="C22" s="622">
        <f t="shared" si="0"/>
        <v>0</v>
      </c>
      <c r="D22" s="558">
        <v>0</v>
      </c>
      <c r="E22" s="558">
        <v>0</v>
      </c>
      <c r="F22" s="623">
        <v>0</v>
      </c>
      <c r="G22" s="623">
        <v>0</v>
      </c>
      <c r="H22" s="558">
        <v>0</v>
      </c>
      <c r="I22" s="558">
        <f t="shared" si="1"/>
        <v>0</v>
      </c>
      <c r="J22" s="623">
        <v>0</v>
      </c>
      <c r="K22" s="623">
        <v>0</v>
      </c>
      <c r="L22" s="623">
        <v>0</v>
      </c>
      <c r="M22" s="623">
        <v>0</v>
      </c>
      <c r="N22" s="623">
        <v>0</v>
      </c>
      <c r="O22" s="558"/>
    </row>
    <row r="23" spans="1:15" x14ac:dyDescent="0.25">
      <c r="A23" s="552">
        <v>17</v>
      </c>
      <c r="B23" s="553" t="s">
        <v>611</v>
      </c>
      <c r="C23" s="622">
        <f t="shared" si="0"/>
        <v>8298.9599999999991</v>
      </c>
      <c r="D23" s="558">
        <v>0</v>
      </c>
      <c r="E23" s="558">
        <v>0</v>
      </c>
      <c r="F23" s="623">
        <v>8298.9599999999991</v>
      </c>
      <c r="G23" s="623">
        <v>0</v>
      </c>
      <c r="H23" s="558">
        <v>0</v>
      </c>
      <c r="I23" s="558">
        <f t="shared" si="1"/>
        <v>2489.69</v>
      </c>
      <c r="J23" s="623">
        <v>0</v>
      </c>
      <c r="K23" s="623">
        <v>0</v>
      </c>
      <c r="L23" s="623">
        <v>2489.69</v>
      </c>
      <c r="M23" s="623">
        <v>0</v>
      </c>
      <c r="N23" s="623">
        <v>0</v>
      </c>
      <c r="O23" s="558"/>
    </row>
    <row r="24" spans="1:15" x14ac:dyDescent="0.25">
      <c r="A24" s="552">
        <v>18</v>
      </c>
      <c r="B24" s="553" t="s">
        <v>612</v>
      </c>
      <c r="C24" s="622">
        <f t="shared" si="0"/>
        <v>23433.300000000003</v>
      </c>
      <c r="D24" s="558">
        <v>23433.300000000003</v>
      </c>
      <c r="E24" s="558">
        <v>0</v>
      </c>
      <c r="F24" s="623">
        <v>0</v>
      </c>
      <c r="G24" s="623">
        <v>0</v>
      </c>
      <c r="H24" s="558">
        <v>0</v>
      </c>
      <c r="I24" s="558">
        <f t="shared" si="1"/>
        <v>468.66</v>
      </c>
      <c r="J24" s="623">
        <v>468.66</v>
      </c>
      <c r="K24" s="623">
        <v>0</v>
      </c>
      <c r="L24" s="623">
        <v>0</v>
      </c>
      <c r="M24" s="623">
        <v>0</v>
      </c>
      <c r="N24" s="623">
        <v>0</v>
      </c>
      <c r="O24" s="558"/>
    </row>
    <row r="25" spans="1:15" x14ac:dyDescent="0.25">
      <c r="A25" s="552">
        <v>19</v>
      </c>
      <c r="B25" s="553" t="s">
        <v>613</v>
      </c>
      <c r="C25" s="622">
        <f t="shared" si="0"/>
        <v>3804.96</v>
      </c>
      <c r="D25" s="558">
        <v>3804.96</v>
      </c>
      <c r="E25" s="558">
        <v>0</v>
      </c>
      <c r="F25" s="623">
        <v>0</v>
      </c>
      <c r="G25" s="623">
        <v>0</v>
      </c>
      <c r="H25" s="558">
        <v>0</v>
      </c>
      <c r="I25" s="558">
        <f t="shared" si="1"/>
        <v>76.100000000000009</v>
      </c>
      <c r="J25" s="623">
        <v>76.100000000000009</v>
      </c>
      <c r="K25" s="623">
        <v>0</v>
      </c>
      <c r="L25" s="623">
        <v>0</v>
      </c>
      <c r="M25" s="623">
        <v>0</v>
      </c>
      <c r="N25" s="623">
        <v>0</v>
      </c>
      <c r="O25" s="558"/>
    </row>
    <row r="26" spans="1:15" x14ac:dyDescent="0.25">
      <c r="A26" s="552">
        <v>20</v>
      </c>
      <c r="B26" s="553" t="s">
        <v>614</v>
      </c>
      <c r="C26" s="622">
        <f t="shared" si="0"/>
        <v>52473.499999999993</v>
      </c>
      <c r="D26" s="558">
        <v>51554.539999999994</v>
      </c>
      <c r="E26" s="558">
        <v>446.81</v>
      </c>
      <c r="F26" s="623">
        <v>98.19</v>
      </c>
      <c r="G26" s="623">
        <v>0</v>
      </c>
      <c r="H26" s="558">
        <v>373.96</v>
      </c>
      <c r="I26" s="558">
        <f t="shared" si="1"/>
        <v>1479.19</v>
      </c>
      <c r="J26" s="623">
        <v>1031.0899999999999</v>
      </c>
      <c r="K26" s="623">
        <v>44.68</v>
      </c>
      <c r="L26" s="623">
        <v>29.46</v>
      </c>
      <c r="M26" s="623">
        <v>0</v>
      </c>
      <c r="N26" s="623">
        <v>373.96</v>
      </c>
      <c r="O26" s="558"/>
    </row>
    <row r="27" spans="1:15" x14ac:dyDescent="0.25">
      <c r="A27" s="552">
        <v>21</v>
      </c>
      <c r="B27" s="553" t="s">
        <v>615</v>
      </c>
      <c r="C27" s="622">
        <f t="shared" si="0"/>
        <v>1977.46</v>
      </c>
      <c r="D27" s="558">
        <v>1245.9000000000001</v>
      </c>
      <c r="E27" s="558">
        <v>433.31</v>
      </c>
      <c r="F27" s="623">
        <v>0</v>
      </c>
      <c r="G27" s="623">
        <v>298.25</v>
      </c>
      <c r="H27" s="558">
        <v>0</v>
      </c>
      <c r="I27" s="558">
        <f t="shared" si="1"/>
        <v>217.38</v>
      </c>
      <c r="J27" s="623">
        <v>24.919999999999998</v>
      </c>
      <c r="K27" s="623">
        <v>43.33</v>
      </c>
      <c r="L27" s="623">
        <v>0</v>
      </c>
      <c r="M27" s="623">
        <v>149.13</v>
      </c>
      <c r="N27" s="623">
        <v>0</v>
      </c>
      <c r="O27" s="558"/>
    </row>
    <row r="28" spans="1:15" x14ac:dyDescent="0.25">
      <c r="A28" s="552">
        <v>22</v>
      </c>
      <c r="B28" s="553" t="s">
        <v>616</v>
      </c>
      <c r="C28" s="622">
        <f t="shared" si="0"/>
        <v>2553341.3700000038</v>
      </c>
      <c r="D28" s="558">
        <v>2462436.4900000035</v>
      </c>
      <c r="E28" s="558">
        <v>42275.06</v>
      </c>
      <c r="F28" s="623">
        <v>35207.97</v>
      </c>
      <c r="G28" s="623">
        <v>0</v>
      </c>
      <c r="H28" s="558">
        <v>13421.85</v>
      </c>
      <c r="I28" s="558">
        <f t="shared" si="1"/>
        <v>77460.480000000025</v>
      </c>
      <c r="J28" s="623">
        <v>49248.730000000018</v>
      </c>
      <c r="K28" s="623">
        <v>4227.51</v>
      </c>
      <c r="L28" s="623">
        <v>10562.39</v>
      </c>
      <c r="M28" s="623">
        <v>0</v>
      </c>
      <c r="N28" s="623">
        <v>13421.85</v>
      </c>
      <c r="O28" s="558"/>
    </row>
    <row r="29" spans="1:15" x14ac:dyDescent="0.25">
      <c r="A29" s="552">
        <v>23</v>
      </c>
      <c r="B29" s="553" t="s">
        <v>617</v>
      </c>
      <c r="C29" s="622">
        <f t="shared" si="0"/>
        <v>1151687.9899999998</v>
      </c>
      <c r="D29" s="558">
        <v>1097547.3899999999</v>
      </c>
      <c r="E29" s="558">
        <v>2282</v>
      </c>
      <c r="F29" s="623">
        <v>14459</v>
      </c>
      <c r="G29" s="623">
        <v>14322.949999999999</v>
      </c>
      <c r="H29" s="558">
        <v>23076.649999999998</v>
      </c>
      <c r="I29" s="558">
        <f t="shared" si="1"/>
        <v>56755.01999999999</v>
      </c>
      <c r="J29" s="623">
        <v>21950.979999999996</v>
      </c>
      <c r="K29" s="623">
        <v>228.20000000000002</v>
      </c>
      <c r="L29" s="623">
        <v>4337.7000000000007</v>
      </c>
      <c r="M29" s="623">
        <v>7161.49</v>
      </c>
      <c r="N29" s="623">
        <v>23076.649999999998</v>
      </c>
      <c r="O29" s="558"/>
    </row>
    <row r="30" spans="1:15" x14ac:dyDescent="0.25">
      <c r="A30" s="552">
        <v>24</v>
      </c>
      <c r="B30" s="553" t="s">
        <v>618</v>
      </c>
      <c r="C30" s="622">
        <f t="shared" si="0"/>
        <v>964866.55999999994</v>
      </c>
      <c r="D30" s="558">
        <v>2562.9899999999998</v>
      </c>
      <c r="E30" s="558">
        <v>0</v>
      </c>
      <c r="F30" s="623">
        <v>962303.57</v>
      </c>
      <c r="G30" s="623">
        <v>0</v>
      </c>
      <c r="H30" s="558">
        <v>0</v>
      </c>
      <c r="I30" s="558">
        <f t="shared" si="1"/>
        <v>288742.32</v>
      </c>
      <c r="J30" s="623">
        <v>51.25</v>
      </c>
      <c r="K30" s="623">
        <v>0</v>
      </c>
      <c r="L30" s="623">
        <v>288691.07</v>
      </c>
      <c r="M30" s="623">
        <v>0</v>
      </c>
      <c r="N30" s="623">
        <v>0</v>
      </c>
      <c r="O30" s="558"/>
    </row>
    <row r="31" spans="1:15" x14ac:dyDescent="0.25">
      <c r="A31" s="552">
        <v>25</v>
      </c>
      <c r="B31" s="553" t="s">
        <v>619</v>
      </c>
      <c r="C31" s="622">
        <f t="shared" si="0"/>
        <v>1358899.0000000002</v>
      </c>
      <c r="D31" s="558">
        <v>1268459.8500000001</v>
      </c>
      <c r="E31" s="558">
        <v>18120.400000000001</v>
      </c>
      <c r="F31" s="623">
        <v>71968.08</v>
      </c>
      <c r="G31" s="623">
        <v>131.86000000000001</v>
      </c>
      <c r="H31" s="558">
        <v>218.81</v>
      </c>
      <c r="I31" s="558">
        <f t="shared" si="1"/>
        <v>49056.389999999992</v>
      </c>
      <c r="J31" s="623">
        <v>25369.200000000001</v>
      </c>
      <c r="K31" s="623">
        <v>1812.03</v>
      </c>
      <c r="L31" s="623">
        <v>21590.42</v>
      </c>
      <c r="M31" s="623">
        <v>65.930000000000007</v>
      </c>
      <c r="N31" s="623">
        <v>218.81</v>
      </c>
      <c r="O31" s="558"/>
    </row>
    <row r="32" spans="1:15" x14ac:dyDescent="0.25">
      <c r="A32" s="552">
        <v>26</v>
      </c>
      <c r="B32" s="553" t="s">
        <v>721</v>
      </c>
      <c r="C32" s="622">
        <f t="shared" si="0"/>
        <v>0</v>
      </c>
      <c r="D32" s="558">
        <v>0</v>
      </c>
      <c r="E32" s="558">
        <v>0</v>
      </c>
      <c r="F32" s="623">
        <v>0</v>
      </c>
      <c r="G32" s="623">
        <v>0</v>
      </c>
      <c r="H32" s="558">
        <v>0</v>
      </c>
      <c r="I32" s="558">
        <f t="shared" si="1"/>
        <v>0</v>
      </c>
      <c r="J32" s="623">
        <v>0</v>
      </c>
      <c r="K32" s="623">
        <v>0</v>
      </c>
      <c r="L32" s="623">
        <v>0</v>
      </c>
      <c r="M32" s="623">
        <v>0</v>
      </c>
      <c r="N32" s="623">
        <v>0</v>
      </c>
      <c r="O32" s="558"/>
    </row>
    <row r="33" spans="1:15" x14ac:dyDescent="0.25">
      <c r="A33" s="552">
        <v>27</v>
      </c>
      <c r="B33" s="580" t="s">
        <v>80</v>
      </c>
      <c r="C33" s="624">
        <f>SUM(C7:C32)</f>
        <v>19469777.010000005</v>
      </c>
      <c r="D33" s="600">
        <f t="shared" ref="D33:N33" si="2">SUM(D7:D32)</f>
        <v>18007473.960000005</v>
      </c>
      <c r="E33" s="600">
        <f t="shared" si="2"/>
        <v>68391.76999999999</v>
      </c>
      <c r="F33" s="628">
        <f t="shared" si="2"/>
        <v>1335626.6299999999</v>
      </c>
      <c r="G33" s="628">
        <f t="shared" si="2"/>
        <v>15585.369999999999</v>
      </c>
      <c r="H33" s="600">
        <f t="shared" si="2"/>
        <v>42699.28</v>
      </c>
      <c r="I33" s="600">
        <f t="shared" si="2"/>
        <v>818168.78000000014</v>
      </c>
      <c r="J33" s="628">
        <f t="shared" si="2"/>
        <v>360149.61</v>
      </c>
      <c r="K33" s="628">
        <f t="shared" si="2"/>
        <v>6839.18</v>
      </c>
      <c r="L33" s="628">
        <f t="shared" si="2"/>
        <v>400687.99</v>
      </c>
      <c r="M33" s="628">
        <f t="shared" si="2"/>
        <v>7792.72</v>
      </c>
      <c r="N33" s="628">
        <f t="shared" si="2"/>
        <v>42699.28</v>
      </c>
      <c r="O33" s="600">
        <f>'19. Assets by Risk Sectors'!G34</f>
        <v>0</v>
      </c>
    </row>
    <row r="35" spans="1:15" x14ac:dyDescent="0.25">
      <c r="B35" s="554"/>
      <c r="C35" s="554"/>
    </row>
    <row r="41" spans="1:15" x14ac:dyDescent="0.25">
      <c r="A41" s="548"/>
      <c r="B41" s="548"/>
      <c r="C41" s="548"/>
    </row>
    <row r="42" spans="1:15" x14ac:dyDescent="0.25">
      <c r="A42" s="548"/>
      <c r="B42" s="548"/>
      <c r="C42" s="548"/>
    </row>
  </sheetData>
  <mergeCells count="4">
    <mergeCell ref="A5:B6"/>
    <mergeCell ref="C5:H5"/>
    <mergeCell ref="I5:N5"/>
    <mergeCell ref="O5:O6"/>
  </mergeCells>
  <conditionalFormatting sqref="A5">
    <cfRule type="duplicateValues" dxfId="5" priority="1"/>
    <cfRule type="duplicateValues" dxfId="4" priority="2"/>
  </conditionalFormatting>
  <conditionalFormatting sqref="A5">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D9776-A8BD-4541-8F98-429754BAB22A}">
  <dimension ref="A1:K11"/>
  <sheetViews>
    <sheetView showGridLines="0" zoomScale="80" zoomScaleNormal="80" workbookViewId="0">
      <selection activeCell="H41" sqref="H41"/>
    </sheetView>
  </sheetViews>
  <sheetFormatPr defaultColWidth="8.7109375" defaultRowHeight="12" x14ac:dyDescent="0.2"/>
  <cols>
    <col min="1" max="1" width="11.7109375" style="581" bestFit="1" customWidth="1"/>
    <col min="2" max="2" width="80.28515625" style="581" customWidth="1"/>
    <col min="3" max="11" width="28.28515625" style="581" customWidth="1"/>
    <col min="12" max="16384" width="8.7109375" style="581"/>
  </cols>
  <sheetData>
    <row r="1" spans="1:11" s="524" customFormat="1" ht="12.75" x14ac:dyDescent="0.25">
      <c r="A1" s="523" t="s">
        <v>27</v>
      </c>
      <c r="B1" s="524" t="str">
        <f>'24. Risk Sector'!B1</f>
        <v>სს სილქ ბანკი</v>
      </c>
    </row>
    <row r="2" spans="1:11" s="524" customFormat="1" ht="12.75" x14ac:dyDescent="0.25">
      <c r="A2" s="523" t="s">
        <v>28</v>
      </c>
      <c r="B2" s="551">
        <f>'24. Risk Sector'!B2</f>
        <v>44926</v>
      </c>
    </row>
    <row r="3" spans="1:11" s="524" customFormat="1" ht="12.75" x14ac:dyDescent="0.25">
      <c r="A3" s="526" t="s">
        <v>722</v>
      </c>
      <c r="B3" s="527"/>
    </row>
    <row r="4" spans="1:11" x14ac:dyDescent="0.2">
      <c r="C4" s="582"/>
      <c r="D4" s="582"/>
      <c r="E4" s="582"/>
      <c r="F4" s="582"/>
      <c r="G4" s="582"/>
      <c r="H4" s="582"/>
      <c r="I4" s="582"/>
      <c r="J4" s="582"/>
      <c r="K4" s="582"/>
    </row>
    <row r="5" spans="1:11" ht="103.9" customHeight="1" x14ac:dyDescent="0.2">
      <c r="A5" s="735" t="s">
        <v>723</v>
      </c>
      <c r="B5" s="736"/>
      <c r="C5" s="528" t="s">
        <v>724</v>
      </c>
      <c r="D5" s="528" t="s">
        <v>725</v>
      </c>
      <c r="E5" s="528" t="s">
        <v>726</v>
      </c>
      <c r="F5" s="528" t="s">
        <v>727</v>
      </c>
      <c r="G5" s="528" t="s">
        <v>728</v>
      </c>
      <c r="H5" s="528" t="s">
        <v>729</v>
      </c>
      <c r="I5" s="528" t="s">
        <v>730</v>
      </c>
      <c r="J5" s="528" t="s">
        <v>731</v>
      </c>
      <c r="K5" s="528" t="s">
        <v>732</v>
      </c>
    </row>
    <row r="6" spans="1:11" ht="12.75" x14ac:dyDescent="0.25">
      <c r="A6" s="552">
        <v>1</v>
      </c>
      <c r="B6" s="552" t="s">
        <v>733</v>
      </c>
      <c r="C6" s="558"/>
      <c r="D6" s="558"/>
      <c r="E6" s="558"/>
      <c r="F6" s="558"/>
      <c r="G6" s="558">
        <v>15241663.010000002</v>
      </c>
      <c r="H6" s="558"/>
      <c r="I6" s="558">
        <v>57950.33</v>
      </c>
      <c r="J6" s="558"/>
      <c r="K6" s="558">
        <v>4170163.6700000055</v>
      </c>
    </row>
    <row r="7" spans="1:11" ht="12.75" x14ac:dyDescent="0.25">
      <c r="A7" s="552">
        <v>2</v>
      </c>
      <c r="B7" s="552" t="s">
        <v>734</v>
      </c>
      <c r="C7" s="558"/>
      <c r="D7" s="558"/>
      <c r="E7" s="558"/>
      <c r="F7" s="558"/>
      <c r="G7" s="558"/>
      <c r="H7" s="558"/>
      <c r="I7" s="558"/>
      <c r="J7" s="558"/>
      <c r="K7" s="558">
        <v>3000000</v>
      </c>
    </row>
    <row r="8" spans="1:11" ht="12.75" x14ac:dyDescent="0.25">
      <c r="A8" s="552">
        <v>3</v>
      </c>
      <c r="B8" s="552" t="s">
        <v>688</v>
      </c>
      <c r="C8" s="558">
        <v>1675200</v>
      </c>
      <c r="D8" s="558"/>
      <c r="E8" s="558"/>
      <c r="F8" s="558"/>
      <c r="G8" s="558"/>
      <c r="H8" s="558"/>
      <c r="I8" s="558"/>
      <c r="J8" s="558"/>
      <c r="K8" s="558">
        <v>728989.57</v>
      </c>
    </row>
    <row r="9" spans="1:11" ht="12.75" x14ac:dyDescent="0.25">
      <c r="A9" s="552">
        <v>4</v>
      </c>
      <c r="B9" s="565" t="s">
        <v>735</v>
      </c>
      <c r="C9" s="558"/>
      <c r="D9" s="558"/>
      <c r="E9" s="558"/>
      <c r="F9" s="558"/>
      <c r="G9" s="558">
        <v>1256938.3499999999</v>
      </c>
      <c r="H9" s="558"/>
      <c r="I9" s="558"/>
      <c r="J9" s="558"/>
      <c r="K9" s="558">
        <v>136972.93000000017</v>
      </c>
    </row>
    <row r="10" spans="1:11" ht="12.75" x14ac:dyDescent="0.25">
      <c r="A10" s="552">
        <v>5</v>
      </c>
      <c r="B10" s="565" t="s">
        <v>736</v>
      </c>
      <c r="C10" s="558"/>
      <c r="D10" s="558"/>
      <c r="E10" s="558"/>
      <c r="F10" s="558"/>
      <c r="G10" s="558"/>
      <c r="H10" s="558"/>
      <c r="I10" s="558"/>
      <c r="J10" s="558"/>
      <c r="K10" s="558"/>
    </row>
    <row r="11" spans="1:11" ht="12.75" x14ac:dyDescent="0.25">
      <c r="A11" s="552">
        <v>6</v>
      </c>
      <c r="B11" s="565" t="s">
        <v>737</v>
      </c>
      <c r="C11" s="558"/>
      <c r="D11" s="558"/>
      <c r="E11" s="558"/>
      <c r="F11" s="558"/>
      <c r="G11" s="558"/>
      <c r="H11" s="558"/>
      <c r="I11" s="558"/>
      <c r="J11" s="558"/>
      <c r="K11" s="558"/>
    </row>
  </sheetData>
  <mergeCells count="1">
    <mergeCell ref="A5:B5"/>
  </mergeCells>
  <conditionalFormatting sqref="A5">
    <cfRule type="duplicateValues" dxfId="2" priority="1"/>
    <cfRule type="duplicateValues" dxfId="1" priority="2"/>
  </conditionalFormatting>
  <conditionalFormatting sqref="A5">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73BFA-501E-4679-9A2A-B4B27CD89893}">
  <dimension ref="A1:S20"/>
  <sheetViews>
    <sheetView showGridLines="0" zoomScale="90" zoomScaleNormal="90" workbookViewId="0">
      <selection activeCell="K32" sqref="K32"/>
    </sheetView>
  </sheetViews>
  <sheetFormatPr defaultRowHeight="15" x14ac:dyDescent="0.25"/>
  <cols>
    <col min="1" max="1" width="10" bestFit="1" customWidth="1"/>
    <col min="2" max="2" width="71.7109375" customWidth="1"/>
    <col min="3" max="3" width="12.5703125" customWidth="1"/>
    <col min="4" max="4" width="16.28515625" customWidth="1"/>
    <col min="5" max="5" width="15.140625" customWidth="1"/>
    <col min="6" max="6" width="17.85546875" customWidth="1"/>
    <col min="7" max="7" width="10.7109375" customWidth="1"/>
    <col min="8" max="8" width="12.7109375" customWidth="1"/>
    <col min="9" max="9" width="10.7109375" bestFit="1" customWidth="1"/>
    <col min="10" max="10" width="14.7109375" customWidth="1"/>
    <col min="11" max="11" width="14.140625" customWidth="1"/>
    <col min="12" max="12" width="18.28515625" customWidth="1"/>
    <col min="13" max="13" width="11.28515625" customWidth="1"/>
    <col min="14" max="14" width="12.7109375" customWidth="1"/>
    <col min="15" max="15" width="18" bestFit="1" customWidth="1"/>
    <col min="16" max="19" width="22.85546875" customWidth="1"/>
  </cols>
  <sheetData>
    <row r="1" spans="1:19" x14ac:dyDescent="0.25">
      <c r="A1" s="523" t="s">
        <v>27</v>
      </c>
      <c r="B1" s="19" t="str">
        <f>'25. Collateral'!B1</f>
        <v>სს სილქ ბანკი</v>
      </c>
    </row>
    <row r="2" spans="1:19" x14ac:dyDescent="0.25">
      <c r="A2" s="523" t="s">
        <v>28</v>
      </c>
      <c r="B2" s="551">
        <f>'25. Collateral'!B2</f>
        <v>44926</v>
      </c>
    </row>
    <row r="3" spans="1:19" x14ac:dyDescent="0.25">
      <c r="A3" s="526" t="s">
        <v>738</v>
      </c>
      <c r="B3" s="524"/>
    </row>
    <row r="4" spans="1:19" x14ac:dyDescent="0.25">
      <c r="A4" s="526"/>
      <c r="B4" s="524"/>
    </row>
    <row r="5" spans="1:19" ht="24" customHeight="1" x14ac:dyDescent="0.25">
      <c r="A5" s="738" t="s">
        <v>739</v>
      </c>
      <c r="B5" s="738"/>
      <c r="C5" s="739" t="s">
        <v>691</v>
      </c>
      <c r="D5" s="739"/>
      <c r="E5" s="739"/>
      <c r="F5" s="739"/>
      <c r="G5" s="739"/>
      <c r="H5" s="739"/>
      <c r="I5" s="739" t="s">
        <v>740</v>
      </c>
      <c r="J5" s="739"/>
      <c r="K5" s="739"/>
      <c r="L5" s="739"/>
      <c r="M5" s="739"/>
      <c r="N5" s="739"/>
      <c r="O5" s="737" t="s">
        <v>741</v>
      </c>
      <c r="P5" s="737" t="s">
        <v>742</v>
      </c>
      <c r="Q5" s="737" t="s">
        <v>743</v>
      </c>
      <c r="R5" s="737" t="s">
        <v>744</v>
      </c>
      <c r="S5" s="737" t="s">
        <v>745</v>
      </c>
    </row>
    <row r="6" spans="1:19" ht="36" customHeight="1" x14ac:dyDescent="0.25">
      <c r="A6" s="738"/>
      <c r="B6" s="738"/>
      <c r="C6" s="583"/>
      <c r="D6" s="541" t="s">
        <v>656</v>
      </c>
      <c r="E6" s="541" t="s">
        <v>657</v>
      </c>
      <c r="F6" s="541" t="s">
        <v>658</v>
      </c>
      <c r="G6" s="541" t="s">
        <v>659</v>
      </c>
      <c r="H6" s="541" t="s">
        <v>661</v>
      </c>
      <c r="I6" s="583"/>
      <c r="J6" s="541" t="s">
        <v>656</v>
      </c>
      <c r="K6" s="541" t="s">
        <v>657</v>
      </c>
      <c r="L6" s="541" t="s">
        <v>658</v>
      </c>
      <c r="M6" s="541" t="s">
        <v>659</v>
      </c>
      <c r="N6" s="541" t="s">
        <v>661</v>
      </c>
      <c r="O6" s="737"/>
      <c r="P6" s="737"/>
      <c r="Q6" s="737"/>
      <c r="R6" s="737"/>
      <c r="S6" s="737"/>
    </row>
    <row r="7" spans="1:19" x14ac:dyDescent="0.25">
      <c r="A7" s="584">
        <v>1</v>
      </c>
      <c r="B7" s="585" t="s">
        <v>746</v>
      </c>
      <c r="C7" s="586">
        <v>0</v>
      </c>
      <c r="D7" s="586">
        <v>0</v>
      </c>
      <c r="E7" s="586">
        <v>0</v>
      </c>
      <c r="F7" s="586">
        <v>0</v>
      </c>
      <c r="G7" s="586">
        <v>0</v>
      </c>
      <c r="H7" s="586">
        <v>0</v>
      </c>
      <c r="I7" s="586">
        <v>0</v>
      </c>
      <c r="J7" s="586">
        <v>0</v>
      </c>
      <c r="K7" s="586">
        <v>0</v>
      </c>
      <c r="L7" s="586">
        <v>0</v>
      </c>
      <c r="M7" s="586">
        <v>0</v>
      </c>
      <c r="N7" s="586">
        <v>0</v>
      </c>
      <c r="O7" s="586">
        <v>0</v>
      </c>
      <c r="P7" s="625">
        <v>0</v>
      </c>
      <c r="Q7" s="625">
        <v>0</v>
      </c>
      <c r="R7" s="625">
        <v>0</v>
      </c>
      <c r="S7" s="586">
        <v>0</v>
      </c>
    </row>
    <row r="8" spans="1:19" x14ac:dyDescent="0.25">
      <c r="A8" s="584">
        <v>2</v>
      </c>
      <c r="B8" s="587" t="s">
        <v>747</v>
      </c>
      <c r="C8" s="586">
        <v>6007051.8600000013</v>
      </c>
      <c r="D8" s="586">
        <v>5754506.9800000004</v>
      </c>
      <c r="E8" s="586">
        <v>63916.74</v>
      </c>
      <c r="F8" s="586">
        <v>137808.16</v>
      </c>
      <c r="G8" s="586">
        <v>14321.48</v>
      </c>
      <c r="H8" s="586">
        <v>36498.5</v>
      </c>
      <c r="I8" s="586">
        <v>206483.61</v>
      </c>
      <c r="J8" s="586">
        <v>115090.23</v>
      </c>
      <c r="K8" s="586">
        <v>6391.68</v>
      </c>
      <c r="L8" s="586">
        <v>41342.449999999997</v>
      </c>
      <c r="M8" s="586">
        <v>7160.75</v>
      </c>
      <c r="N8" s="586">
        <v>36498.5</v>
      </c>
      <c r="O8" s="586">
        <v>444</v>
      </c>
      <c r="P8" s="625">
        <v>0.14413144297845501</v>
      </c>
      <c r="Q8" s="625">
        <v>0.167450983345976</v>
      </c>
      <c r="R8" s="625">
        <v>0.134737257775532</v>
      </c>
      <c r="S8" s="586">
        <v>47.547525191500497</v>
      </c>
    </row>
    <row r="9" spans="1:19" x14ac:dyDescent="0.25">
      <c r="A9" s="584">
        <v>3</v>
      </c>
      <c r="B9" s="587" t="s">
        <v>748</v>
      </c>
      <c r="C9" s="586">
        <v>45136.150000000009</v>
      </c>
      <c r="D9" s="586">
        <v>30044.45</v>
      </c>
      <c r="E9" s="586">
        <v>4473.53</v>
      </c>
      <c r="F9" s="586">
        <v>3555.98</v>
      </c>
      <c r="G9" s="586">
        <v>1260.94</v>
      </c>
      <c r="H9" s="586">
        <v>5801.25</v>
      </c>
      <c r="I9" s="586">
        <v>8546.7999999999993</v>
      </c>
      <c r="J9" s="586">
        <v>600.91999999999996</v>
      </c>
      <c r="K9" s="586">
        <v>447.35</v>
      </c>
      <c r="L9" s="586">
        <v>1066.79</v>
      </c>
      <c r="M9" s="586">
        <v>630.49</v>
      </c>
      <c r="N9" s="586">
        <v>5801.25</v>
      </c>
      <c r="O9" s="586">
        <v>178</v>
      </c>
      <c r="P9" s="625">
        <v>0</v>
      </c>
      <c r="Q9" s="625">
        <v>0</v>
      </c>
      <c r="R9" s="625">
        <v>0.35</v>
      </c>
      <c r="S9" s="586">
        <v>2.18491171284019</v>
      </c>
    </row>
    <row r="10" spans="1:19" x14ac:dyDescent="0.25">
      <c r="A10" s="584">
        <v>4</v>
      </c>
      <c r="B10" s="587" t="s">
        <v>749</v>
      </c>
      <c r="C10" s="586">
        <v>12246.11</v>
      </c>
      <c r="D10" s="586">
        <v>12246.11</v>
      </c>
      <c r="E10" s="586">
        <v>0</v>
      </c>
      <c r="F10" s="586">
        <v>0</v>
      </c>
      <c r="G10" s="586">
        <v>0</v>
      </c>
      <c r="H10" s="586">
        <v>0</v>
      </c>
      <c r="I10" s="586">
        <v>244.92</v>
      </c>
      <c r="J10" s="586">
        <v>244.92</v>
      </c>
      <c r="K10" s="586">
        <v>0</v>
      </c>
      <c r="L10" s="586">
        <v>0</v>
      </c>
      <c r="M10" s="586">
        <v>0</v>
      </c>
      <c r="N10" s="586">
        <v>0</v>
      </c>
      <c r="O10" s="586">
        <v>15</v>
      </c>
      <c r="P10" s="625">
        <v>0</v>
      </c>
      <c r="Q10" s="625">
        <v>0</v>
      </c>
      <c r="R10" s="625">
        <v>0.12</v>
      </c>
      <c r="S10" s="586">
        <v>11.4943844208487</v>
      </c>
    </row>
    <row r="11" spans="1:19" x14ac:dyDescent="0.25">
      <c r="A11" s="584">
        <v>5</v>
      </c>
      <c r="B11" s="587" t="s">
        <v>750</v>
      </c>
      <c r="C11" s="586">
        <v>36467.759999999995</v>
      </c>
      <c r="D11" s="586">
        <v>36455.81</v>
      </c>
      <c r="E11" s="586">
        <v>1.5</v>
      </c>
      <c r="F11" s="586">
        <v>7.5</v>
      </c>
      <c r="G11" s="586">
        <v>2.95</v>
      </c>
      <c r="H11" s="586">
        <v>0</v>
      </c>
      <c r="I11" s="586">
        <v>733.02</v>
      </c>
      <c r="J11" s="586">
        <v>729.14</v>
      </c>
      <c r="K11" s="586">
        <v>0.15</v>
      </c>
      <c r="L11" s="586">
        <v>2.25</v>
      </c>
      <c r="M11" s="586">
        <v>1.48</v>
      </c>
      <c r="N11" s="586">
        <v>0</v>
      </c>
      <c r="O11" s="586">
        <v>24</v>
      </c>
      <c r="P11" s="625">
        <v>0.15</v>
      </c>
      <c r="Q11" s="625">
        <v>0.15</v>
      </c>
      <c r="R11" s="625">
        <v>0.164471028656544</v>
      </c>
      <c r="S11" s="586">
        <v>11.282258224294701</v>
      </c>
    </row>
    <row r="12" spans="1:19" x14ac:dyDescent="0.25">
      <c r="A12" s="584">
        <v>6</v>
      </c>
      <c r="B12" s="587" t="s">
        <v>751</v>
      </c>
      <c r="C12" s="586">
        <v>54820.54</v>
      </c>
      <c r="D12" s="586">
        <v>54421.01</v>
      </c>
      <c r="E12" s="586">
        <v>0</v>
      </c>
      <c r="F12" s="586">
        <v>0</v>
      </c>
      <c r="G12" s="586">
        <v>0</v>
      </c>
      <c r="H12" s="586">
        <v>399.53</v>
      </c>
      <c r="I12" s="586">
        <v>1487.94</v>
      </c>
      <c r="J12" s="586">
        <v>1088.4100000000001</v>
      </c>
      <c r="K12" s="586">
        <v>0</v>
      </c>
      <c r="L12" s="586">
        <v>0</v>
      </c>
      <c r="M12" s="586">
        <v>0</v>
      </c>
      <c r="N12" s="586">
        <v>399.53</v>
      </c>
      <c r="O12" s="586">
        <v>62</v>
      </c>
      <c r="P12" s="625">
        <v>0</v>
      </c>
      <c r="Q12" s="625">
        <v>0</v>
      </c>
      <c r="R12" s="625">
        <v>0.25737924143030999</v>
      </c>
      <c r="S12" s="586">
        <v>8.3761049638733205</v>
      </c>
    </row>
    <row r="13" spans="1:19" x14ac:dyDescent="0.25">
      <c r="A13" s="584">
        <v>7</v>
      </c>
      <c r="B13" s="587" t="s">
        <v>752</v>
      </c>
      <c r="C13" s="586">
        <v>518690.11</v>
      </c>
      <c r="D13" s="586">
        <v>518690.11</v>
      </c>
      <c r="E13" s="586">
        <v>0</v>
      </c>
      <c r="F13" s="586">
        <v>0</v>
      </c>
      <c r="G13" s="586">
        <v>0</v>
      </c>
      <c r="H13" s="586">
        <v>0</v>
      </c>
      <c r="I13" s="586">
        <v>10373.799999999999</v>
      </c>
      <c r="J13" s="586">
        <v>10373.799999999999</v>
      </c>
      <c r="K13" s="586">
        <v>0</v>
      </c>
      <c r="L13" s="586">
        <v>0</v>
      </c>
      <c r="M13" s="586">
        <v>0</v>
      </c>
      <c r="N13" s="586">
        <v>0</v>
      </c>
      <c r="O13" s="586">
        <v>10</v>
      </c>
      <c r="P13" s="625">
        <v>0</v>
      </c>
      <c r="Q13" s="625">
        <v>0</v>
      </c>
      <c r="R13" s="625">
        <v>0.12517406424039901</v>
      </c>
      <c r="S13" s="586">
        <v>76.847833952338107</v>
      </c>
    </row>
    <row r="14" spans="1:19" x14ac:dyDescent="0.25">
      <c r="A14" s="588">
        <v>7.1</v>
      </c>
      <c r="B14" s="589" t="s">
        <v>753</v>
      </c>
      <c r="C14" s="586">
        <v>289271.38</v>
      </c>
      <c r="D14" s="586">
        <v>289271.38</v>
      </c>
      <c r="E14" s="586">
        <v>0</v>
      </c>
      <c r="F14" s="586">
        <v>0</v>
      </c>
      <c r="G14" s="586">
        <v>0</v>
      </c>
      <c r="H14" s="586">
        <v>0</v>
      </c>
      <c r="I14" s="586">
        <v>5785.43</v>
      </c>
      <c r="J14" s="586">
        <v>5785.43</v>
      </c>
      <c r="K14" s="586">
        <v>0</v>
      </c>
      <c r="L14" s="586">
        <v>0</v>
      </c>
      <c r="M14" s="586">
        <v>0</v>
      </c>
      <c r="N14" s="586">
        <v>0</v>
      </c>
      <c r="O14" s="586">
        <v>4</v>
      </c>
      <c r="P14" s="625">
        <v>0</v>
      </c>
      <c r="Q14" s="625">
        <v>0</v>
      </c>
      <c r="R14" s="625">
        <v>0.12054474728886</v>
      </c>
      <c r="S14" s="586">
        <v>84.921994021669207</v>
      </c>
    </row>
    <row r="15" spans="1:19" ht="25.5" x14ac:dyDescent="0.25">
      <c r="A15" s="588">
        <v>7.2</v>
      </c>
      <c r="B15" s="589" t="s">
        <v>754</v>
      </c>
      <c r="C15" s="586">
        <v>76142.259999999995</v>
      </c>
      <c r="D15" s="586">
        <v>76142.259999999995</v>
      </c>
      <c r="E15" s="586">
        <v>0</v>
      </c>
      <c r="F15" s="586">
        <v>0</v>
      </c>
      <c r="G15" s="586">
        <v>0</v>
      </c>
      <c r="H15" s="586">
        <v>0</v>
      </c>
      <c r="I15" s="586">
        <v>1522.84</v>
      </c>
      <c r="J15" s="586">
        <v>1522.84</v>
      </c>
      <c r="K15" s="586">
        <v>0</v>
      </c>
      <c r="L15" s="586">
        <v>0</v>
      </c>
      <c r="M15" s="586">
        <v>0</v>
      </c>
      <c r="N15" s="586">
        <v>0</v>
      </c>
      <c r="O15" s="586">
        <v>2</v>
      </c>
      <c r="P15" s="625">
        <v>0</v>
      </c>
      <c r="Q15" s="625">
        <v>0</v>
      </c>
      <c r="R15" s="625">
        <v>0.13183591805654299</v>
      </c>
      <c r="S15" s="586">
        <v>90.993796664296497</v>
      </c>
    </row>
    <row r="16" spans="1:19" x14ac:dyDescent="0.25">
      <c r="A16" s="588">
        <v>7.3</v>
      </c>
      <c r="B16" s="589" t="s">
        <v>755</v>
      </c>
      <c r="C16" s="586">
        <v>153276.47</v>
      </c>
      <c r="D16" s="586">
        <v>153276.47</v>
      </c>
      <c r="E16" s="586">
        <v>0</v>
      </c>
      <c r="F16" s="586">
        <v>0</v>
      </c>
      <c r="G16" s="586">
        <v>0</v>
      </c>
      <c r="H16" s="586">
        <v>0</v>
      </c>
      <c r="I16" s="586">
        <v>3065.53</v>
      </c>
      <c r="J16" s="586">
        <v>3065.53</v>
      </c>
      <c r="K16" s="586">
        <v>0</v>
      </c>
      <c r="L16" s="586">
        <v>0</v>
      </c>
      <c r="M16" s="586">
        <v>0</v>
      </c>
      <c r="N16" s="586">
        <v>0</v>
      </c>
      <c r="O16" s="586">
        <v>4</v>
      </c>
      <c r="P16" s="625">
        <v>0</v>
      </c>
      <c r="Q16" s="625">
        <v>0</v>
      </c>
      <c r="R16" s="625">
        <v>0.13060138323905801</v>
      </c>
      <c r="S16" s="586">
        <v>54.582648719663197</v>
      </c>
    </row>
    <row r="17" spans="1:19" x14ac:dyDescent="0.25">
      <c r="A17" s="584">
        <v>8</v>
      </c>
      <c r="B17" s="587" t="s">
        <v>756</v>
      </c>
      <c r="C17" s="586">
        <v>0</v>
      </c>
      <c r="D17" s="586">
        <v>0</v>
      </c>
      <c r="E17" s="586">
        <v>0</v>
      </c>
      <c r="F17" s="586">
        <v>0</v>
      </c>
      <c r="G17" s="586">
        <v>0</v>
      </c>
      <c r="H17" s="586">
        <v>0</v>
      </c>
      <c r="I17" s="586">
        <v>0</v>
      </c>
      <c r="J17" s="586">
        <v>0</v>
      </c>
      <c r="K17" s="586">
        <v>0</v>
      </c>
      <c r="L17" s="586">
        <v>0</v>
      </c>
      <c r="M17" s="586">
        <v>0</v>
      </c>
      <c r="N17" s="586">
        <v>0</v>
      </c>
      <c r="O17" s="586">
        <v>0</v>
      </c>
      <c r="P17" s="625">
        <v>0</v>
      </c>
      <c r="Q17" s="625">
        <v>0</v>
      </c>
      <c r="R17" s="625">
        <v>0</v>
      </c>
      <c r="S17" s="586">
        <v>0</v>
      </c>
    </row>
    <row r="18" spans="1:19" x14ac:dyDescent="0.25">
      <c r="A18" s="590">
        <v>9</v>
      </c>
      <c r="B18" s="591" t="s">
        <v>757</v>
      </c>
      <c r="C18" s="592">
        <v>0</v>
      </c>
      <c r="D18" s="592">
        <v>0</v>
      </c>
      <c r="E18" s="592">
        <v>0</v>
      </c>
      <c r="F18" s="592">
        <v>0</v>
      </c>
      <c r="G18" s="592">
        <v>0</v>
      </c>
      <c r="H18" s="592">
        <v>0</v>
      </c>
      <c r="I18" s="592">
        <v>0</v>
      </c>
      <c r="J18" s="592">
        <v>0</v>
      </c>
      <c r="K18" s="592">
        <v>0</v>
      </c>
      <c r="L18" s="592">
        <v>0</v>
      </c>
      <c r="M18" s="592">
        <v>0</v>
      </c>
      <c r="N18" s="592">
        <v>0</v>
      </c>
      <c r="O18" s="592">
        <v>0</v>
      </c>
      <c r="P18" s="626">
        <v>0</v>
      </c>
      <c r="Q18" s="626">
        <v>0</v>
      </c>
      <c r="R18" s="626">
        <v>0</v>
      </c>
      <c r="S18" s="592">
        <v>0</v>
      </c>
    </row>
    <row r="19" spans="1:19" x14ac:dyDescent="0.25">
      <c r="A19" s="584">
        <v>10</v>
      </c>
      <c r="B19" s="593" t="s">
        <v>758</v>
      </c>
      <c r="C19" s="586">
        <v>6674412.5299999993</v>
      </c>
      <c r="D19" s="586">
        <v>6406364.4699999997</v>
      </c>
      <c r="E19" s="586">
        <v>68391.77</v>
      </c>
      <c r="F19" s="586">
        <v>141371.64000000001</v>
      </c>
      <c r="G19" s="586">
        <v>15585.37</v>
      </c>
      <c r="H19" s="586">
        <v>42699.28</v>
      </c>
      <c r="I19" s="586">
        <v>227870.09</v>
      </c>
      <c r="J19" s="586">
        <v>128127.42</v>
      </c>
      <c r="K19" s="586">
        <v>6839.18</v>
      </c>
      <c r="L19" s="586">
        <v>42411.49</v>
      </c>
      <c r="M19" s="586">
        <v>7792.72</v>
      </c>
      <c r="N19" s="586">
        <v>42699.28</v>
      </c>
      <c r="O19" s="586">
        <v>733</v>
      </c>
      <c r="P19" s="625">
        <v>0.14418180394642299</v>
      </c>
      <c r="Q19" s="625">
        <v>0.16730122789330401</v>
      </c>
      <c r="R19" s="625">
        <v>0.13543129838012399</v>
      </c>
      <c r="S19" s="586">
        <v>48.9925942144069</v>
      </c>
    </row>
    <row r="20" spans="1:19" ht="25.5" x14ac:dyDescent="0.25">
      <c r="A20" s="588">
        <v>10.1</v>
      </c>
      <c r="B20" s="589" t="s">
        <v>759</v>
      </c>
      <c r="C20" s="586">
        <v>0</v>
      </c>
      <c r="D20" s="586">
        <v>0</v>
      </c>
      <c r="E20" s="586">
        <v>0</v>
      </c>
      <c r="F20" s="586">
        <v>0</v>
      </c>
      <c r="G20" s="586">
        <v>0</v>
      </c>
      <c r="H20" s="586">
        <v>0</v>
      </c>
      <c r="I20" s="586"/>
      <c r="J20" s="586"/>
      <c r="K20" s="586"/>
      <c r="L20" s="586"/>
      <c r="M20" s="586"/>
      <c r="N20" s="586"/>
      <c r="O20" s="586"/>
      <c r="P20" s="625"/>
      <c r="Q20" s="625"/>
      <c r="R20" s="625"/>
      <c r="S20" s="586"/>
    </row>
  </sheetData>
  <mergeCells count="8">
    <mergeCell ref="R5:R6"/>
    <mergeCell ref="S5:S6"/>
    <mergeCell ref="A5:B6"/>
    <mergeCell ref="C5:H5"/>
    <mergeCell ref="I5:N5"/>
    <mergeCell ref="O5:O6"/>
    <mergeCell ref="P5:P6"/>
    <mergeCell ref="Q5:Q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D8AB3-77FB-44E3-BE72-22F3D2DB19FC}">
  <dimension ref="A1:Q44"/>
  <sheetViews>
    <sheetView zoomScale="130" zoomScaleNormal="130" workbookViewId="0">
      <pane xSplit="1" ySplit="5" topLeftCell="B32" activePane="bottomRight" state="frozen"/>
      <selection activeCell="C22" sqref="C22"/>
      <selection pane="topRight" activeCell="C22" sqref="C22"/>
      <selection pane="bottomLeft" activeCell="C22" sqref="C22"/>
      <selection pane="bottomRight" activeCell="H42" sqref="H42"/>
    </sheetView>
  </sheetViews>
  <sheetFormatPr defaultRowHeight="15" x14ac:dyDescent="0.25"/>
  <cols>
    <col min="1" max="1" width="9.5703125" style="17" bestFit="1" customWidth="1"/>
    <col min="2" max="2" width="55.140625" style="17" bestFit="1" customWidth="1"/>
    <col min="3" max="3" width="11.7109375" style="17" customWidth="1"/>
    <col min="4" max="4" width="13.28515625" style="17" customWidth="1"/>
    <col min="5" max="5" width="14.5703125" style="17" customWidth="1"/>
    <col min="6" max="6" width="11.7109375" style="17" customWidth="1"/>
    <col min="7" max="7" width="13.7109375" style="17" customWidth="1"/>
    <col min="8" max="8" width="14.5703125" style="17" customWidth="1"/>
    <col min="9" max="9" width="11.7109375" bestFit="1" customWidth="1"/>
    <col min="11" max="11" width="15" bestFit="1" customWidth="1"/>
    <col min="12" max="12" width="14.28515625" bestFit="1" customWidth="1"/>
    <col min="13" max="13" width="15" bestFit="1" customWidth="1"/>
    <col min="15" max="15" width="12.28515625" bestFit="1" customWidth="1"/>
    <col min="16" max="16" width="11.5703125" bestFit="1" customWidth="1"/>
    <col min="17" max="17" width="12.28515625" bestFit="1" customWidth="1"/>
  </cols>
  <sheetData>
    <row r="1" spans="1:17" ht="15.75" x14ac:dyDescent="0.3">
      <c r="A1" s="18" t="s">
        <v>27</v>
      </c>
      <c r="B1" s="62" t="str">
        <f>'1. key ratios'!B1</f>
        <v>სს სილქ ბანკი</v>
      </c>
    </row>
    <row r="2" spans="1:17" ht="15.75" x14ac:dyDescent="0.3">
      <c r="A2" s="18" t="s">
        <v>28</v>
      </c>
      <c r="B2" s="63">
        <f>'1. key ratios'!B2</f>
        <v>44926</v>
      </c>
    </row>
    <row r="3" spans="1:17" ht="15.75" x14ac:dyDescent="0.3">
      <c r="A3" s="18"/>
    </row>
    <row r="4" spans="1:17" ht="16.5" thickBot="1" x14ac:dyDescent="0.35">
      <c r="A4" s="61" t="s">
        <v>72</v>
      </c>
      <c r="B4" s="64" t="s">
        <v>73</v>
      </c>
      <c r="C4" s="61"/>
      <c r="D4" s="65"/>
      <c r="E4" s="65"/>
      <c r="F4" s="66"/>
      <c r="G4" s="66"/>
      <c r="H4" s="67" t="s">
        <v>74</v>
      </c>
    </row>
    <row r="5" spans="1:17" ht="15.75" x14ac:dyDescent="0.3">
      <c r="A5" s="68"/>
      <c r="B5" s="69"/>
      <c r="C5" s="636" t="s">
        <v>75</v>
      </c>
      <c r="D5" s="637"/>
      <c r="E5" s="638"/>
      <c r="F5" s="636" t="s">
        <v>76</v>
      </c>
      <c r="G5" s="637"/>
      <c r="H5" s="639"/>
    </row>
    <row r="6" spans="1:17" ht="15.75" x14ac:dyDescent="0.3">
      <c r="A6" s="70" t="s">
        <v>30</v>
      </c>
      <c r="B6" s="71" t="s">
        <v>77</v>
      </c>
      <c r="C6" s="72" t="s">
        <v>78</v>
      </c>
      <c r="D6" s="72" t="s">
        <v>79</v>
      </c>
      <c r="E6" s="72" t="s">
        <v>80</v>
      </c>
      <c r="F6" s="72" t="s">
        <v>78</v>
      </c>
      <c r="G6" s="72" t="s">
        <v>79</v>
      </c>
      <c r="H6" s="73" t="s">
        <v>80</v>
      </c>
    </row>
    <row r="7" spans="1:17" ht="15.75" x14ac:dyDescent="0.3">
      <c r="A7" s="70">
        <v>1</v>
      </c>
      <c r="B7" s="74" t="s">
        <v>81</v>
      </c>
      <c r="C7" s="75">
        <v>894230.83</v>
      </c>
      <c r="D7" s="75">
        <v>963210.94</v>
      </c>
      <c r="E7" s="76">
        <f>C7+D7</f>
        <v>1857441.77</v>
      </c>
      <c r="F7" s="75">
        <v>554435.84000000008</v>
      </c>
      <c r="G7" s="75">
        <v>982531.27999999991</v>
      </c>
      <c r="H7" s="76">
        <v>1536967.12</v>
      </c>
      <c r="K7" s="77"/>
      <c r="L7" s="77"/>
      <c r="M7" s="77"/>
      <c r="O7" s="78"/>
      <c r="P7" s="78"/>
      <c r="Q7" s="78"/>
    </row>
    <row r="8" spans="1:17" ht="15.75" x14ac:dyDescent="0.3">
      <c r="A8" s="70">
        <v>2</v>
      </c>
      <c r="B8" s="74" t="s">
        <v>82</v>
      </c>
      <c r="C8" s="75">
        <v>84634.03</v>
      </c>
      <c r="D8" s="75">
        <v>1962917.3900000001</v>
      </c>
      <c r="E8" s="76">
        <f t="shared" ref="E8:E20" si="0">C8+D8</f>
        <v>2047551.4200000002</v>
      </c>
      <c r="F8" s="75">
        <v>0</v>
      </c>
      <c r="G8" s="75">
        <v>2296251.4700000002</v>
      </c>
      <c r="H8" s="76">
        <v>2296251.4700000002</v>
      </c>
      <c r="K8" s="77"/>
      <c r="L8" s="77"/>
      <c r="M8" s="77"/>
      <c r="O8" s="78"/>
      <c r="P8" s="78"/>
      <c r="Q8" s="78"/>
    </row>
    <row r="9" spans="1:17" ht="15.75" x14ac:dyDescent="0.3">
      <c r="A9" s="70">
        <v>3</v>
      </c>
      <c r="B9" s="74" t="s">
        <v>83</v>
      </c>
      <c r="C9" s="75">
        <v>7265576.1399999997</v>
      </c>
      <c r="D9" s="75">
        <v>687727.53</v>
      </c>
      <c r="E9" s="76">
        <f t="shared" si="0"/>
        <v>7953303.6699999999</v>
      </c>
      <c r="F9" s="75">
        <v>305375.63</v>
      </c>
      <c r="G9" s="75">
        <v>12325186.470000001</v>
      </c>
      <c r="H9" s="76">
        <v>12630562.100000001</v>
      </c>
      <c r="K9" s="77"/>
      <c r="L9" s="77"/>
      <c r="M9" s="77"/>
      <c r="O9" s="78"/>
      <c r="P9" s="78"/>
      <c r="Q9" s="78"/>
    </row>
    <row r="10" spans="1:17" ht="15.75" x14ac:dyDescent="0.3">
      <c r="A10" s="70">
        <v>4</v>
      </c>
      <c r="B10" s="74" t="s">
        <v>84</v>
      </c>
      <c r="C10" s="75">
        <v>0</v>
      </c>
      <c r="D10" s="75">
        <v>0</v>
      </c>
      <c r="E10" s="76">
        <f t="shared" si="0"/>
        <v>0</v>
      </c>
      <c r="F10" s="75">
        <v>0</v>
      </c>
      <c r="G10" s="75">
        <v>0</v>
      </c>
      <c r="H10" s="76">
        <v>0</v>
      </c>
      <c r="K10" s="77"/>
      <c r="L10" s="77"/>
      <c r="M10" s="77"/>
      <c r="O10" s="78"/>
      <c r="P10" s="78"/>
      <c r="Q10" s="78"/>
    </row>
    <row r="11" spans="1:17" ht="15.75" x14ac:dyDescent="0.3">
      <c r="A11" s="70">
        <v>5</v>
      </c>
      <c r="B11" s="74" t="s">
        <v>85</v>
      </c>
      <c r="C11" s="75">
        <v>31295100.110000003</v>
      </c>
      <c r="D11" s="75">
        <v>0</v>
      </c>
      <c r="E11" s="76">
        <f t="shared" si="0"/>
        <v>31295100.110000003</v>
      </c>
      <c r="F11" s="75">
        <v>39801872.650000006</v>
      </c>
      <c r="G11" s="75">
        <v>0</v>
      </c>
      <c r="H11" s="76">
        <v>39801872.650000006</v>
      </c>
      <c r="K11" s="77"/>
      <c r="L11" s="77"/>
      <c r="M11" s="77"/>
      <c r="O11" s="78"/>
      <c r="P11" s="78"/>
      <c r="Q11" s="78"/>
    </row>
    <row r="12" spans="1:17" ht="15.75" x14ac:dyDescent="0.3">
      <c r="A12" s="70">
        <v>6.1</v>
      </c>
      <c r="B12" s="79" t="s">
        <v>86</v>
      </c>
      <c r="C12" s="75">
        <v>12265801.260000002</v>
      </c>
      <c r="D12" s="75">
        <v>7203975.75</v>
      </c>
      <c r="E12" s="76">
        <f t="shared" si="0"/>
        <v>19469777.010000002</v>
      </c>
      <c r="F12" s="75">
        <v>12316999.870000001</v>
      </c>
      <c r="G12" s="75">
        <v>3651818.77</v>
      </c>
      <c r="H12" s="76">
        <v>15968818.640000001</v>
      </c>
      <c r="K12" s="77"/>
      <c r="L12" s="77"/>
      <c r="M12" s="77"/>
      <c r="O12" s="78"/>
      <c r="P12" s="78"/>
      <c r="Q12" s="78"/>
    </row>
    <row r="13" spans="1:17" ht="15.75" x14ac:dyDescent="0.3">
      <c r="A13" s="70">
        <v>6.2</v>
      </c>
      <c r="B13" s="79" t="s">
        <v>87</v>
      </c>
      <c r="C13" s="75">
        <v>-642989.69999999995</v>
      </c>
      <c r="D13" s="75">
        <v>-175179.08</v>
      </c>
      <c r="E13" s="76">
        <f t="shared" si="0"/>
        <v>-818168.77999999991</v>
      </c>
      <c r="F13" s="75">
        <v>-634385.19999999995</v>
      </c>
      <c r="G13" s="75">
        <v>-478540.28</v>
      </c>
      <c r="H13" s="76">
        <v>-1112925.48</v>
      </c>
      <c r="K13" s="77"/>
      <c r="L13" s="77"/>
      <c r="M13" s="77"/>
      <c r="O13" s="78"/>
      <c r="P13" s="78"/>
      <c r="Q13" s="78"/>
    </row>
    <row r="14" spans="1:17" ht="15.75" x14ac:dyDescent="0.3">
      <c r="A14" s="70">
        <v>6</v>
      </c>
      <c r="B14" s="74" t="s">
        <v>88</v>
      </c>
      <c r="C14" s="76">
        <f>C12+C13</f>
        <v>11622811.560000002</v>
      </c>
      <c r="D14" s="76">
        <f>D12+D13</f>
        <v>7028796.6699999999</v>
      </c>
      <c r="E14" s="76">
        <f>E12+E13</f>
        <v>18651608.23</v>
      </c>
      <c r="F14" s="76">
        <v>11682614.670000002</v>
      </c>
      <c r="G14" s="76">
        <v>3173278.49</v>
      </c>
      <c r="H14" s="76">
        <v>14855893.16</v>
      </c>
      <c r="K14" s="77"/>
      <c r="L14" s="77"/>
      <c r="M14" s="77"/>
      <c r="O14" s="78"/>
      <c r="P14" s="78"/>
      <c r="Q14" s="78"/>
    </row>
    <row r="15" spans="1:17" ht="15.75" x14ac:dyDescent="0.3">
      <c r="A15" s="70">
        <v>7</v>
      </c>
      <c r="B15" s="74" t="s">
        <v>89</v>
      </c>
      <c r="C15" s="75">
        <v>1018132.76</v>
      </c>
      <c r="D15" s="75">
        <v>34733.409999999996</v>
      </c>
      <c r="E15" s="76">
        <f t="shared" si="0"/>
        <v>1052866.17</v>
      </c>
      <c r="F15" s="75">
        <v>1194035.1599999999</v>
      </c>
      <c r="G15" s="75">
        <v>13773.4</v>
      </c>
      <c r="H15" s="76">
        <v>1207808.5599999998</v>
      </c>
      <c r="K15" s="77"/>
      <c r="L15" s="77"/>
      <c r="M15" s="77"/>
      <c r="O15" s="78"/>
      <c r="P15" s="78"/>
      <c r="Q15" s="78"/>
    </row>
    <row r="16" spans="1:17" ht="15.75" x14ac:dyDescent="0.3">
      <c r="A16" s="70">
        <v>8</v>
      </c>
      <c r="B16" s="74" t="s">
        <v>90</v>
      </c>
      <c r="C16" s="75">
        <v>264193.33999999997</v>
      </c>
      <c r="D16" s="75">
        <v>0</v>
      </c>
      <c r="E16" s="76">
        <f t="shared" si="0"/>
        <v>264193.33999999997</v>
      </c>
      <c r="F16" s="75">
        <v>129064.76</v>
      </c>
      <c r="G16" s="75">
        <v>0</v>
      </c>
      <c r="H16" s="76">
        <v>129064.76</v>
      </c>
      <c r="K16" s="77"/>
      <c r="L16" s="77"/>
      <c r="M16" s="77"/>
      <c r="O16" s="78"/>
      <c r="P16" s="78"/>
      <c r="Q16" s="78"/>
    </row>
    <row r="17" spans="1:17" ht="15.75" x14ac:dyDescent="0.3">
      <c r="A17" s="70">
        <v>9</v>
      </c>
      <c r="B17" s="74" t="s">
        <v>91</v>
      </c>
      <c r="C17" s="75">
        <v>20000</v>
      </c>
      <c r="D17" s="75">
        <v>0</v>
      </c>
      <c r="E17" s="76">
        <f t="shared" si="0"/>
        <v>20000</v>
      </c>
      <c r="F17" s="75">
        <v>20000</v>
      </c>
      <c r="G17" s="75">
        <v>0</v>
      </c>
      <c r="H17" s="76">
        <v>20000</v>
      </c>
      <c r="K17" s="77"/>
      <c r="L17" s="77"/>
      <c r="M17" s="77"/>
      <c r="O17" s="78"/>
      <c r="P17" s="78"/>
      <c r="Q17" s="78"/>
    </row>
    <row r="18" spans="1:17" ht="15.75" x14ac:dyDescent="0.3">
      <c r="A18" s="70">
        <v>10</v>
      </c>
      <c r="B18" s="74" t="s">
        <v>92</v>
      </c>
      <c r="C18" s="75">
        <v>16367478.410000004</v>
      </c>
      <c r="D18" s="75">
        <v>0</v>
      </c>
      <c r="E18" s="76">
        <f t="shared" si="0"/>
        <v>16367478.410000004</v>
      </c>
      <c r="F18" s="75">
        <v>16493714.329999996</v>
      </c>
      <c r="G18" s="75">
        <v>0</v>
      </c>
      <c r="H18" s="76">
        <v>16493714.329999996</v>
      </c>
      <c r="K18" s="77"/>
      <c r="L18" s="77"/>
      <c r="M18" s="77"/>
      <c r="O18" s="78"/>
      <c r="P18" s="78"/>
      <c r="Q18" s="78"/>
    </row>
    <row r="19" spans="1:17" ht="15.75" x14ac:dyDescent="0.3">
      <c r="A19" s="70">
        <v>11</v>
      </c>
      <c r="B19" s="74" t="s">
        <v>93</v>
      </c>
      <c r="C19" s="75">
        <v>2566288.09</v>
      </c>
      <c r="D19" s="75">
        <v>1397222.79</v>
      </c>
      <c r="E19" s="76">
        <f t="shared" si="0"/>
        <v>3963510.88</v>
      </c>
      <c r="F19" s="75">
        <v>1906671.54</v>
      </c>
      <c r="G19" s="75">
        <v>3982.5499999999997</v>
      </c>
      <c r="H19" s="76">
        <v>1910654.09</v>
      </c>
      <c r="K19" s="77"/>
      <c r="L19" s="77"/>
      <c r="M19" s="77"/>
      <c r="O19" s="78"/>
      <c r="P19" s="78"/>
      <c r="Q19" s="78"/>
    </row>
    <row r="20" spans="1:17" ht="15.75" x14ac:dyDescent="0.3">
      <c r="A20" s="70">
        <v>12</v>
      </c>
      <c r="B20" s="80" t="s">
        <v>94</v>
      </c>
      <c r="C20" s="76">
        <f>SUM(C7:C11)+SUM(C14:C19)</f>
        <v>71398445.270000011</v>
      </c>
      <c r="D20" s="76">
        <f>SUM(D7:D11)+SUM(D14:D19)</f>
        <v>12074608.73</v>
      </c>
      <c r="E20" s="76">
        <f t="shared" si="0"/>
        <v>83473054.000000015</v>
      </c>
      <c r="F20" s="76">
        <v>72087784.579999998</v>
      </c>
      <c r="G20" s="76">
        <v>18795003.66</v>
      </c>
      <c r="H20" s="76">
        <v>90882788.239999995</v>
      </c>
      <c r="K20" s="77"/>
      <c r="L20" s="77"/>
      <c r="M20" s="77"/>
      <c r="O20" s="78"/>
      <c r="P20" s="78"/>
      <c r="Q20" s="78"/>
    </row>
    <row r="21" spans="1:17" ht="15.75" x14ac:dyDescent="0.3">
      <c r="A21" s="70"/>
      <c r="B21" s="71" t="s">
        <v>95</v>
      </c>
      <c r="C21" s="81"/>
      <c r="D21" s="81"/>
      <c r="E21" s="81"/>
      <c r="F21" s="81"/>
      <c r="G21" s="81"/>
      <c r="H21" s="81"/>
      <c r="K21" s="77"/>
      <c r="L21" s="77"/>
      <c r="M21" s="77"/>
      <c r="O21" s="78"/>
      <c r="P21" s="78"/>
      <c r="Q21" s="78"/>
    </row>
    <row r="22" spans="1:17" ht="15.75" x14ac:dyDescent="0.3">
      <c r="A22" s="70">
        <v>13</v>
      </c>
      <c r="B22" s="74" t="s">
        <v>96</v>
      </c>
      <c r="C22" s="75">
        <v>0</v>
      </c>
      <c r="D22" s="75">
        <v>0</v>
      </c>
      <c r="E22" s="76">
        <f>C22+D22</f>
        <v>0</v>
      </c>
      <c r="F22" s="75">
        <v>0</v>
      </c>
      <c r="G22" s="75">
        <v>0</v>
      </c>
      <c r="H22" s="76">
        <v>0</v>
      </c>
      <c r="K22" s="77"/>
      <c r="L22" s="77"/>
      <c r="M22" s="77"/>
      <c r="O22" s="78"/>
      <c r="P22" s="78"/>
      <c r="Q22" s="78"/>
    </row>
    <row r="23" spans="1:17" ht="15.75" x14ac:dyDescent="0.3">
      <c r="A23" s="70">
        <v>14</v>
      </c>
      <c r="B23" s="74" t="s">
        <v>97</v>
      </c>
      <c r="C23" s="75">
        <v>4458202.41</v>
      </c>
      <c r="D23" s="75">
        <v>6239453.4600000009</v>
      </c>
      <c r="E23" s="76">
        <f t="shared" ref="E23:E40" si="1">C23+D23</f>
        <v>10697655.870000001</v>
      </c>
      <c r="F23" s="75">
        <v>1462300.45</v>
      </c>
      <c r="G23" s="75">
        <v>4905291.2299999995</v>
      </c>
      <c r="H23" s="76">
        <v>6367591.6799999997</v>
      </c>
      <c r="K23" s="77"/>
      <c r="L23" s="77"/>
      <c r="M23" s="77"/>
      <c r="O23" s="78"/>
      <c r="P23" s="78"/>
      <c r="Q23" s="78"/>
    </row>
    <row r="24" spans="1:17" ht="15.75" x14ac:dyDescent="0.3">
      <c r="A24" s="70">
        <v>15</v>
      </c>
      <c r="B24" s="74" t="s">
        <v>98</v>
      </c>
      <c r="C24" s="75">
        <v>919419.43</v>
      </c>
      <c r="D24" s="75">
        <v>231962.96000000002</v>
      </c>
      <c r="E24" s="76">
        <f t="shared" si="1"/>
        <v>1151382.3900000001</v>
      </c>
      <c r="F24" s="75">
        <v>663315.79999999993</v>
      </c>
      <c r="G24" s="75">
        <v>354551.81</v>
      </c>
      <c r="H24" s="76">
        <v>1017867.6099999999</v>
      </c>
      <c r="K24" s="77"/>
      <c r="L24" s="77"/>
      <c r="M24" s="77"/>
      <c r="O24" s="78"/>
      <c r="P24" s="78"/>
      <c r="Q24" s="78"/>
    </row>
    <row r="25" spans="1:17" ht="15.75" x14ac:dyDescent="0.3">
      <c r="A25" s="70">
        <v>16</v>
      </c>
      <c r="B25" s="74" t="s">
        <v>99</v>
      </c>
      <c r="C25" s="75">
        <v>2566533</v>
      </c>
      <c r="D25" s="75">
        <v>427386.78</v>
      </c>
      <c r="E25" s="76">
        <f t="shared" si="1"/>
        <v>2993919.7800000003</v>
      </c>
      <c r="F25" s="75">
        <v>1995400</v>
      </c>
      <c r="G25" s="75">
        <v>158695.84</v>
      </c>
      <c r="H25" s="76">
        <v>2154095.84</v>
      </c>
      <c r="K25" s="77"/>
      <c r="L25" s="77"/>
      <c r="M25" s="77"/>
      <c r="O25" s="78"/>
      <c r="P25" s="78"/>
      <c r="Q25" s="78"/>
    </row>
    <row r="26" spans="1:17" ht="15.75" x14ac:dyDescent="0.3">
      <c r="A26" s="70">
        <v>17</v>
      </c>
      <c r="B26" s="74" t="s">
        <v>100</v>
      </c>
      <c r="C26" s="75">
        <v>0</v>
      </c>
      <c r="D26" s="75">
        <v>0</v>
      </c>
      <c r="E26" s="76">
        <f t="shared" si="1"/>
        <v>0</v>
      </c>
      <c r="F26" s="81"/>
      <c r="G26" s="81"/>
      <c r="H26" s="76">
        <v>0</v>
      </c>
      <c r="K26" s="77"/>
      <c r="L26" s="77"/>
      <c r="M26" s="77"/>
      <c r="O26" s="78"/>
      <c r="P26" s="78"/>
      <c r="Q26" s="78"/>
    </row>
    <row r="27" spans="1:17" ht="15.75" x14ac:dyDescent="0.3">
      <c r="A27" s="70">
        <v>18</v>
      </c>
      <c r="B27" s="74" t="s">
        <v>101</v>
      </c>
      <c r="C27" s="75">
        <v>10000000</v>
      </c>
      <c r="D27" s="75">
        <v>0</v>
      </c>
      <c r="E27" s="76">
        <f t="shared" si="1"/>
        <v>10000000</v>
      </c>
      <c r="F27" s="75">
        <v>23220616.530000001</v>
      </c>
      <c r="G27" s="75">
        <v>0</v>
      </c>
      <c r="H27" s="76">
        <v>23220616.530000001</v>
      </c>
      <c r="K27" s="77"/>
      <c r="L27" s="77"/>
      <c r="M27" s="77"/>
      <c r="O27" s="78"/>
      <c r="P27" s="78"/>
      <c r="Q27" s="78"/>
    </row>
    <row r="28" spans="1:17" ht="15.75" x14ac:dyDescent="0.3">
      <c r="A28" s="70">
        <v>19</v>
      </c>
      <c r="B28" s="74" t="s">
        <v>102</v>
      </c>
      <c r="C28" s="75">
        <v>132440</v>
      </c>
      <c r="D28" s="75">
        <v>10878.05</v>
      </c>
      <c r="E28" s="76">
        <f t="shared" si="1"/>
        <v>143318.04999999999</v>
      </c>
      <c r="F28" s="75">
        <v>132412.79999999999</v>
      </c>
      <c r="G28" s="75">
        <v>6676.25</v>
      </c>
      <c r="H28" s="76">
        <v>139089.04999999999</v>
      </c>
      <c r="K28" s="77"/>
      <c r="L28" s="77"/>
      <c r="M28" s="77"/>
      <c r="O28" s="78"/>
      <c r="P28" s="78"/>
      <c r="Q28" s="78"/>
    </row>
    <row r="29" spans="1:17" ht="15.75" x14ac:dyDescent="0.3">
      <c r="A29" s="70">
        <v>20</v>
      </c>
      <c r="B29" s="74" t="s">
        <v>103</v>
      </c>
      <c r="C29" s="75">
        <v>1511567.4800000002</v>
      </c>
      <c r="D29" s="75">
        <v>1349689.74</v>
      </c>
      <c r="E29" s="76">
        <f t="shared" si="1"/>
        <v>2861257.22</v>
      </c>
      <c r="F29" s="75">
        <v>1304157.54</v>
      </c>
      <c r="G29" s="75">
        <v>344865.64</v>
      </c>
      <c r="H29" s="76">
        <v>1649023.1800000002</v>
      </c>
      <c r="K29" s="77"/>
      <c r="L29" s="77"/>
      <c r="M29" s="77"/>
      <c r="O29" s="78"/>
      <c r="P29" s="78"/>
      <c r="Q29" s="78"/>
    </row>
    <row r="30" spans="1:17" ht="15.75" x14ac:dyDescent="0.3">
      <c r="A30" s="70">
        <v>21</v>
      </c>
      <c r="B30" s="74" t="s">
        <v>104</v>
      </c>
      <c r="C30" s="75">
        <v>2875000</v>
      </c>
      <c r="D30" s="75">
        <v>0</v>
      </c>
      <c r="E30" s="76">
        <f t="shared" si="1"/>
        <v>2875000</v>
      </c>
      <c r="F30" s="75">
        <v>2500000</v>
      </c>
      <c r="G30" s="75">
        <v>0</v>
      </c>
      <c r="H30" s="76">
        <v>2500000</v>
      </c>
      <c r="K30" s="77"/>
      <c r="L30" s="77"/>
      <c r="M30" s="77"/>
      <c r="O30" s="78"/>
      <c r="P30" s="78"/>
      <c r="Q30" s="78"/>
    </row>
    <row r="31" spans="1:17" ht="15.75" x14ac:dyDescent="0.3">
      <c r="A31" s="70">
        <v>22</v>
      </c>
      <c r="B31" s="80" t="s">
        <v>105</v>
      </c>
      <c r="C31" s="76">
        <f>SUM(C22:C30)</f>
        <v>22463162.32</v>
      </c>
      <c r="D31" s="76">
        <f>SUM(D22:D30)</f>
        <v>8259370.9900000012</v>
      </c>
      <c r="E31" s="76">
        <f>C31+D31</f>
        <v>30722533.310000002</v>
      </c>
      <c r="F31" s="76">
        <v>31278203.120000001</v>
      </c>
      <c r="G31" s="76">
        <v>5770080.7699999986</v>
      </c>
      <c r="H31" s="76">
        <v>37048283.890000001</v>
      </c>
      <c r="K31" s="77"/>
      <c r="L31" s="77"/>
      <c r="M31" s="77"/>
      <c r="O31" s="78"/>
      <c r="P31" s="78"/>
      <c r="Q31" s="78"/>
    </row>
    <row r="32" spans="1:17" ht="15.75" x14ac:dyDescent="0.3">
      <c r="A32" s="70"/>
      <c r="B32" s="71" t="s">
        <v>106</v>
      </c>
      <c r="C32" s="81"/>
      <c r="D32" s="81"/>
      <c r="E32" s="75"/>
      <c r="F32" s="81"/>
      <c r="G32" s="81"/>
      <c r="H32" s="75"/>
      <c r="K32" s="77"/>
      <c r="L32" s="77"/>
      <c r="M32" s="77"/>
      <c r="O32" s="78"/>
      <c r="P32" s="78"/>
      <c r="Q32" s="78"/>
    </row>
    <row r="33" spans="1:17" ht="15.75" x14ac:dyDescent="0.3">
      <c r="A33" s="70">
        <v>23</v>
      </c>
      <c r="B33" s="74" t="s">
        <v>107</v>
      </c>
      <c r="C33" s="75">
        <v>62946400</v>
      </c>
      <c r="D33" s="81">
        <v>0</v>
      </c>
      <c r="E33" s="76">
        <f t="shared" si="1"/>
        <v>62946400</v>
      </c>
      <c r="F33" s="75">
        <v>61146400</v>
      </c>
      <c r="G33" s="81">
        <v>0</v>
      </c>
      <c r="H33" s="76">
        <v>61146400</v>
      </c>
      <c r="K33" s="77"/>
      <c r="L33" s="77"/>
      <c r="M33" s="77"/>
      <c r="O33" s="78"/>
      <c r="P33" s="78"/>
      <c r="Q33" s="78"/>
    </row>
    <row r="34" spans="1:17" ht="15.75" x14ac:dyDescent="0.3">
      <c r="A34" s="70">
        <v>24</v>
      </c>
      <c r="B34" s="74" t="s">
        <v>108</v>
      </c>
      <c r="C34" s="75">
        <v>0</v>
      </c>
      <c r="D34" s="81">
        <v>0</v>
      </c>
      <c r="E34" s="76">
        <f t="shared" si="1"/>
        <v>0</v>
      </c>
      <c r="F34" s="75">
        <v>0</v>
      </c>
      <c r="G34" s="81">
        <v>0</v>
      </c>
      <c r="H34" s="76">
        <v>0</v>
      </c>
      <c r="K34" s="77"/>
      <c r="L34" s="77"/>
      <c r="M34" s="77"/>
      <c r="O34" s="78"/>
      <c r="P34" s="78"/>
      <c r="Q34" s="78"/>
    </row>
    <row r="35" spans="1:17" ht="15.75" x14ac:dyDescent="0.3">
      <c r="A35" s="70">
        <v>25</v>
      </c>
      <c r="B35" s="79" t="s">
        <v>109</v>
      </c>
      <c r="C35" s="75">
        <v>0</v>
      </c>
      <c r="D35" s="81">
        <v>0</v>
      </c>
      <c r="E35" s="76">
        <f t="shared" si="1"/>
        <v>0</v>
      </c>
      <c r="F35" s="75">
        <v>0</v>
      </c>
      <c r="G35" s="81">
        <v>0</v>
      </c>
      <c r="H35" s="76">
        <v>0</v>
      </c>
      <c r="K35" s="77"/>
      <c r="L35" s="77"/>
      <c r="M35" s="77"/>
      <c r="O35" s="78"/>
      <c r="P35" s="78"/>
      <c r="Q35" s="78"/>
    </row>
    <row r="36" spans="1:17" ht="15.75" x14ac:dyDescent="0.3">
      <c r="A36" s="70">
        <v>26</v>
      </c>
      <c r="B36" s="74" t="s">
        <v>110</v>
      </c>
      <c r="C36" s="75">
        <v>0</v>
      </c>
      <c r="D36" s="81">
        <v>0</v>
      </c>
      <c r="E36" s="76">
        <f t="shared" si="1"/>
        <v>0</v>
      </c>
      <c r="F36" s="75">
        <v>0</v>
      </c>
      <c r="G36" s="81">
        <v>0</v>
      </c>
      <c r="H36" s="76">
        <v>0</v>
      </c>
      <c r="K36" s="77"/>
      <c r="L36" s="77"/>
      <c r="M36" s="77"/>
      <c r="O36" s="78"/>
      <c r="P36" s="78"/>
      <c r="Q36" s="78"/>
    </row>
    <row r="37" spans="1:17" ht="15.75" x14ac:dyDescent="0.3">
      <c r="A37" s="70">
        <v>27</v>
      </c>
      <c r="B37" s="74" t="s">
        <v>111</v>
      </c>
      <c r="C37" s="75">
        <v>0</v>
      </c>
      <c r="D37" s="81">
        <v>0</v>
      </c>
      <c r="E37" s="76">
        <f t="shared" si="1"/>
        <v>0</v>
      </c>
      <c r="F37" s="75">
        <v>0</v>
      </c>
      <c r="G37" s="81">
        <v>0</v>
      </c>
      <c r="H37" s="76">
        <v>0</v>
      </c>
      <c r="K37" s="77"/>
      <c r="L37" s="77"/>
      <c r="M37" s="77"/>
      <c r="O37" s="78"/>
      <c r="P37" s="78"/>
      <c r="Q37" s="78"/>
    </row>
    <row r="38" spans="1:17" ht="15.75" x14ac:dyDescent="0.3">
      <c r="A38" s="70">
        <v>28</v>
      </c>
      <c r="B38" s="74" t="s">
        <v>112</v>
      </c>
      <c r="C38" s="75">
        <v>-14157206.419999998</v>
      </c>
      <c r="D38" s="81">
        <v>0</v>
      </c>
      <c r="E38" s="76">
        <f t="shared" si="1"/>
        <v>-14157206.419999998</v>
      </c>
      <c r="F38" s="75">
        <v>-11273223.59</v>
      </c>
      <c r="G38" s="81">
        <v>0</v>
      </c>
      <c r="H38" s="76">
        <v>-11273223.59</v>
      </c>
      <c r="K38" s="77"/>
      <c r="L38" s="77"/>
      <c r="M38" s="77"/>
      <c r="O38" s="78"/>
      <c r="P38" s="78"/>
      <c r="Q38" s="78"/>
    </row>
    <row r="39" spans="1:17" ht="15.75" x14ac:dyDescent="0.3">
      <c r="A39" s="70">
        <v>29</v>
      </c>
      <c r="B39" s="74" t="s">
        <v>113</v>
      </c>
      <c r="C39" s="75">
        <v>3961327.54</v>
      </c>
      <c r="D39" s="81">
        <v>0</v>
      </c>
      <c r="E39" s="76">
        <f t="shared" si="1"/>
        <v>3961327.54</v>
      </c>
      <c r="F39" s="75">
        <v>3961327.54</v>
      </c>
      <c r="G39" s="81">
        <v>0</v>
      </c>
      <c r="H39" s="76">
        <v>3961327.54</v>
      </c>
      <c r="K39" s="77"/>
      <c r="L39" s="77"/>
      <c r="M39" s="77"/>
      <c r="O39" s="78"/>
      <c r="P39" s="78"/>
      <c r="Q39" s="78"/>
    </row>
    <row r="40" spans="1:17" ht="15.75" x14ac:dyDescent="0.3">
      <c r="A40" s="70">
        <v>30</v>
      </c>
      <c r="B40" s="80" t="s">
        <v>114</v>
      </c>
      <c r="C40" s="75">
        <v>52750521.119999997</v>
      </c>
      <c r="D40" s="75">
        <f>SUM(D33:D39)</f>
        <v>0</v>
      </c>
      <c r="E40" s="76">
        <f t="shared" si="1"/>
        <v>52750521.119999997</v>
      </c>
      <c r="F40" s="75">
        <v>53834503.949999996</v>
      </c>
      <c r="G40" s="81">
        <v>0</v>
      </c>
      <c r="H40" s="76">
        <v>53834503.949999996</v>
      </c>
      <c r="K40" s="77"/>
      <c r="L40" s="77"/>
      <c r="M40" s="77"/>
      <c r="O40" s="78"/>
      <c r="P40" s="78"/>
      <c r="Q40" s="78"/>
    </row>
    <row r="41" spans="1:17" ht="16.5" thickBot="1" x14ac:dyDescent="0.35">
      <c r="A41" s="82">
        <v>31</v>
      </c>
      <c r="B41" s="83" t="s">
        <v>115</v>
      </c>
      <c r="C41" s="84">
        <f>C31+C40</f>
        <v>75213683.439999998</v>
      </c>
      <c r="D41" s="84">
        <f>D31+D40</f>
        <v>8259370.9900000012</v>
      </c>
      <c r="E41" s="84">
        <f>C41+D41</f>
        <v>83473054.429999992</v>
      </c>
      <c r="F41" s="84">
        <v>85112707.069999993</v>
      </c>
      <c r="G41" s="84">
        <v>5770080.7699999986</v>
      </c>
      <c r="H41" s="84">
        <v>90882787.839999989</v>
      </c>
      <c r="K41" s="77"/>
      <c r="L41" s="77"/>
      <c r="M41" s="77"/>
      <c r="O41" s="78"/>
      <c r="P41" s="78"/>
      <c r="Q41" s="78"/>
    </row>
    <row r="42" spans="1:17" x14ac:dyDescent="0.25">
      <c r="C42" s="85"/>
      <c r="E42" s="85"/>
      <c r="H42" s="85"/>
    </row>
    <row r="43" spans="1:17" x14ac:dyDescent="0.25">
      <c r="B43" s="86"/>
      <c r="E43" s="85"/>
      <c r="H43" s="87"/>
    </row>
    <row r="44" spans="1:17" x14ac:dyDescent="0.25">
      <c r="E44" s="85"/>
    </row>
  </sheetData>
  <mergeCells count="2">
    <mergeCell ref="C5:E5"/>
    <mergeCell ref="F5:H5"/>
  </mergeCells>
  <dataValidations count="1">
    <dataValidation type="whole" operator="lessThanOrEqual" allowBlank="1" showInputMessage="1" showErrorMessage="1" sqref="F13:G13" xr:uid="{615A80B4-2DD1-4C40-8E52-5624EC618105}">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F6075-50DB-4673-836F-BB2970FF320F}">
  <dimension ref="A1:Q67"/>
  <sheetViews>
    <sheetView zoomScaleNormal="100" workbookViewId="0">
      <pane xSplit="1" ySplit="6" topLeftCell="B50" activePane="bottomRight" state="frozen"/>
      <selection activeCell="C22" sqref="C22"/>
      <selection pane="topRight" activeCell="C22" sqref="C22"/>
      <selection pane="bottomLeft" activeCell="C22" sqref="C22"/>
      <selection pane="bottomRight" activeCell="K58" sqref="K58"/>
    </sheetView>
  </sheetViews>
  <sheetFormatPr defaultColWidth="9.140625" defaultRowHeight="15" x14ac:dyDescent="0.25"/>
  <cols>
    <col min="1" max="1" width="9.5703125" style="17" bestFit="1" customWidth="1"/>
    <col min="2" max="2" width="89.140625" style="17" customWidth="1"/>
    <col min="3" max="3" width="15.7109375" style="17" customWidth="1"/>
    <col min="4" max="4" width="16" style="17" customWidth="1"/>
    <col min="5" max="5" width="15" style="17" customWidth="1"/>
    <col min="6" max="8" width="12.7109375" style="17" customWidth="1"/>
    <col min="9" max="9" width="8.85546875" customWidth="1"/>
    <col min="10" max="16384" width="9.140625" style="89"/>
  </cols>
  <sheetData>
    <row r="1" spans="1:17" ht="15.75" x14ac:dyDescent="0.3">
      <c r="A1" s="18" t="s">
        <v>27</v>
      </c>
      <c r="B1" s="88" t="str">
        <f>'2. RC'!B1</f>
        <v>სს სილქ ბანკი</v>
      </c>
    </row>
    <row r="2" spans="1:17" ht="15.75" x14ac:dyDescent="0.3">
      <c r="A2" s="18" t="s">
        <v>28</v>
      </c>
      <c r="B2" s="21">
        <f>'2. RC'!B2</f>
        <v>44926</v>
      </c>
    </row>
    <row r="3" spans="1:17" ht="15.75" x14ac:dyDescent="0.3">
      <c r="A3" s="18"/>
      <c r="B3" s="20"/>
    </row>
    <row r="4" spans="1:17" ht="16.5" thickBot="1" x14ac:dyDescent="0.35">
      <c r="A4" s="61" t="s">
        <v>116</v>
      </c>
      <c r="B4" s="90" t="s">
        <v>117</v>
      </c>
      <c r="C4" s="61"/>
      <c r="D4" s="61"/>
      <c r="E4" s="91"/>
      <c r="F4" s="61"/>
      <c r="G4" s="61"/>
      <c r="H4" s="91" t="s">
        <v>74</v>
      </c>
    </row>
    <row r="5" spans="1:17" ht="15.75" x14ac:dyDescent="0.3">
      <c r="A5" s="92"/>
      <c r="B5" s="93"/>
      <c r="C5" s="636" t="s">
        <v>75</v>
      </c>
      <c r="D5" s="637"/>
      <c r="E5" s="639"/>
      <c r="F5" s="636" t="s">
        <v>76</v>
      </c>
      <c r="G5" s="637"/>
      <c r="H5" s="639"/>
    </row>
    <row r="6" spans="1:17" x14ac:dyDescent="0.25">
      <c r="A6" s="94" t="s">
        <v>30</v>
      </c>
      <c r="B6" s="95"/>
      <c r="C6" s="96" t="s">
        <v>78</v>
      </c>
      <c r="D6" s="96" t="s">
        <v>118</v>
      </c>
      <c r="E6" s="97" t="s">
        <v>80</v>
      </c>
      <c r="F6" s="96" t="s">
        <v>78</v>
      </c>
      <c r="G6" s="96" t="s">
        <v>118</v>
      </c>
      <c r="H6" s="97" t="s">
        <v>80</v>
      </c>
    </row>
    <row r="7" spans="1:17" x14ac:dyDescent="0.25">
      <c r="A7" s="98"/>
      <c r="B7" s="99" t="s">
        <v>119</v>
      </c>
      <c r="C7" s="100"/>
      <c r="D7" s="100"/>
      <c r="E7" s="101"/>
      <c r="F7" s="100"/>
      <c r="G7" s="100"/>
      <c r="H7" s="101"/>
    </row>
    <row r="8" spans="1:17" ht="15.75" x14ac:dyDescent="0.3">
      <c r="A8" s="98">
        <v>1</v>
      </c>
      <c r="B8" s="102" t="s">
        <v>120</v>
      </c>
      <c r="C8" s="103">
        <v>243878.83</v>
      </c>
      <c r="D8" s="103">
        <v>24854.11</v>
      </c>
      <c r="E8" s="76">
        <v>268732.94</v>
      </c>
      <c r="F8" s="103">
        <v>216325.51</v>
      </c>
      <c r="G8" s="103">
        <v>-7130.39</v>
      </c>
      <c r="H8" s="76">
        <v>209195.12</v>
      </c>
      <c r="O8" s="78"/>
      <c r="P8" s="78"/>
      <c r="Q8" s="78"/>
    </row>
    <row r="9" spans="1:17" ht="15.75" x14ac:dyDescent="0.3">
      <c r="A9" s="98">
        <v>2</v>
      </c>
      <c r="B9" s="102" t="s">
        <v>121</v>
      </c>
      <c r="C9" s="104">
        <v>1726128.28</v>
      </c>
      <c r="D9" s="104">
        <v>548272.41</v>
      </c>
      <c r="E9" s="76">
        <v>2274400.69</v>
      </c>
      <c r="F9" s="104">
        <v>1015405.69</v>
      </c>
      <c r="G9" s="104">
        <v>395542.41000000003</v>
      </c>
      <c r="H9" s="76">
        <v>1410948.1</v>
      </c>
      <c r="O9" s="78"/>
      <c r="P9" s="78"/>
      <c r="Q9" s="78"/>
    </row>
    <row r="10" spans="1:17" ht="15.75" x14ac:dyDescent="0.3">
      <c r="A10" s="98">
        <v>2.1</v>
      </c>
      <c r="B10" s="105" t="s">
        <v>122</v>
      </c>
      <c r="C10" s="103">
        <v>0</v>
      </c>
      <c r="D10" s="103">
        <v>0</v>
      </c>
      <c r="E10" s="76">
        <v>0</v>
      </c>
      <c r="F10" s="103">
        <v>0</v>
      </c>
      <c r="G10" s="103">
        <v>0</v>
      </c>
      <c r="H10" s="76">
        <v>0</v>
      </c>
      <c r="O10" s="78"/>
      <c r="P10" s="78"/>
      <c r="Q10" s="78"/>
    </row>
    <row r="11" spans="1:17" ht="15.75" x14ac:dyDescent="0.3">
      <c r="A11" s="98">
        <v>2.2000000000000002</v>
      </c>
      <c r="B11" s="105" t="s">
        <v>123</v>
      </c>
      <c r="C11" s="103">
        <v>938253.48</v>
      </c>
      <c r="D11" s="103">
        <v>137885.66999999998</v>
      </c>
      <c r="E11" s="76">
        <v>1076139.1499999999</v>
      </c>
      <c r="F11" s="103">
        <v>250914.59</v>
      </c>
      <c r="G11" s="103">
        <v>176889.84</v>
      </c>
      <c r="H11" s="76">
        <v>427804.43</v>
      </c>
      <c r="O11" s="78"/>
      <c r="P11" s="78"/>
      <c r="Q11" s="78"/>
    </row>
    <row r="12" spans="1:17" ht="15.75" x14ac:dyDescent="0.3">
      <c r="A12" s="98">
        <v>2.2999999999999998</v>
      </c>
      <c r="B12" s="105" t="s">
        <v>124</v>
      </c>
      <c r="C12" s="103">
        <v>0</v>
      </c>
      <c r="D12" s="103">
        <v>0</v>
      </c>
      <c r="E12" s="76">
        <v>0</v>
      </c>
      <c r="F12" s="103">
        <v>0</v>
      </c>
      <c r="G12" s="103">
        <v>0</v>
      </c>
      <c r="H12" s="76">
        <v>0</v>
      </c>
      <c r="O12" s="78"/>
      <c r="P12" s="78"/>
      <c r="Q12" s="78"/>
    </row>
    <row r="13" spans="1:17" ht="15.75" x14ac:dyDescent="0.3">
      <c r="A13" s="98">
        <v>2.4</v>
      </c>
      <c r="B13" s="105" t="s">
        <v>125</v>
      </c>
      <c r="C13" s="103">
        <v>0</v>
      </c>
      <c r="D13" s="103">
        <v>0</v>
      </c>
      <c r="E13" s="76">
        <v>0</v>
      </c>
      <c r="F13" s="103">
        <v>0</v>
      </c>
      <c r="G13" s="103">
        <v>0</v>
      </c>
      <c r="H13" s="76">
        <v>0</v>
      </c>
      <c r="O13" s="78"/>
      <c r="P13" s="78"/>
      <c r="Q13" s="78"/>
    </row>
    <row r="14" spans="1:17" ht="15.75" x14ac:dyDescent="0.3">
      <c r="A14" s="98">
        <v>2.5</v>
      </c>
      <c r="B14" s="105" t="s">
        <v>126</v>
      </c>
      <c r="C14" s="103">
        <v>0</v>
      </c>
      <c r="D14" s="103">
        <v>329117.26</v>
      </c>
      <c r="E14" s="76">
        <v>329117.26</v>
      </c>
      <c r="F14" s="103">
        <v>0</v>
      </c>
      <c r="G14" s="103">
        <v>206512.29</v>
      </c>
      <c r="H14" s="76">
        <v>206512.29</v>
      </c>
      <c r="O14" s="78"/>
      <c r="P14" s="78"/>
      <c r="Q14" s="78"/>
    </row>
    <row r="15" spans="1:17" ht="15.75" x14ac:dyDescent="0.3">
      <c r="A15" s="98">
        <v>2.6</v>
      </c>
      <c r="B15" s="105" t="s">
        <v>127</v>
      </c>
      <c r="C15" s="103">
        <v>0</v>
      </c>
      <c r="D15" s="103">
        <v>0</v>
      </c>
      <c r="E15" s="76">
        <v>0</v>
      </c>
      <c r="F15" s="103">
        <v>0</v>
      </c>
      <c r="G15" s="103">
        <v>0</v>
      </c>
      <c r="H15" s="76">
        <v>0</v>
      </c>
      <c r="O15" s="78"/>
      <c r="P15" s="78"/>
      <c r="Q15" s="78"/>
    </row>
    <row r="16" spans="1:17" ht="15.75" x14ac:dyDescent="0.3">
      <c r="A16" s="98">
        <v>2.7</v>
      </c>
      <c r="B16" s="105" t="s">
        <v>128</v>
      </c>
      <c r="C16" s="103">
        <v>0</v>
      </c>
      <c r="D16" s="103">
        <v>0</v>
      </c>
      <c r="E16" s="76">
        <v>0</v>
      </c>
      <c r="F16" s="103">
        <v>0</v>
      </c>
      <c r="G16" s="103">
        <v>0</v>
      </c>
      <c r="H16" s="76">
        <v>0</v>
      </c>
      <c r="O16" s="78"/>
      <c r="P16" s="78"/>
      <c r="Q16" s="78"/>
    </row>
    <row r="17" spans="1:17" ht="15.75" x14ac:dyDescent="0.3">
      <c r="A17" s="98">
        <v>2.8</v>
      </c>
      <c r="B17" s="105" t="s">
        <v>129</v>
      </c>
      <c r="C17" s="103">
        <v>787874.8</v>
      </c>
      <c r="D17" s="103">
        <v>62896.42</v>
      </c>
      <c r="E17" s="76">
        <v>850771.22000000009</v>
      </c>
      <c r="F17" s="103">
        <v>764491.1</v>
      </c>
      <c r="G17" s="103">
        <v>12140.28</v>
      </c>
      <c r="H17" s="76">
        <v>776631.38</v>
      </c>
      <c r="O17" s="78"/>
      <c r="P17" s="78"/>
      <c r="Q17" s="78"/>
    </row>
    <row r="18" spans="1:17" ht="15.75" x14ac:dyDescent="0.3">
      <c r="A18" s="98">
        <v>2.9</v>
      </c>
      <c r="B18" s="105" t="s">
        <v>130</v>
      </c>
      <c r="C18" s="103">
        <v>0</v>
      </c>
      <c r="D18" s="103">
        <v>18373.060000000001</v>
      </c>
      <c r="E18" s="76">
        <v>18373.060000000001</v>
      </c>
      <c r="F18" s="103">
        <v>0</v>
      </c>
      <c r="G18" s="103">
        <v>0</v>
      </c>
      <c r="H18" s="76">
        <v>0</v>
      </c>
      <c r="O18" s="78"/>
      <c r="P18" s="78"/>
      <c r="Q18" s="78"/>
    </row>
    <row r="19" spans="1:17" ht="15.75" x14ac:dyDescent="0.3">
      <c r="A19" s="98">
        <v>3</v>
      </c>
      <c r="B19" s="102" t="s">
        <v>131</v>
      </c>
      <c r="C19" s="103">
        <v>31348.91</v>
      </c>
      <c r="D19" s="103">
        <v>22411.84</v>
      </c>
      <c r="E19" s="76">
        <v>53760.75</v>
      </c>
      <c r="F19" s="103">
        <v>55052.17</v>
      </c>
      <c r="G19" s="103">
        <v>-15137.58</v>
      </c>
      <c r="H19" s="76">
        <v>39914.589999999997</v>
      </c>
      <c r="O19" s="78"/>
      <c r="P19" s="78"/>
      <c r="Q19" s="78"/>
    </row>
    <row r="20" spans="1:17" ht="15.75" x14ac:dyDescent="0.3">
      <c r="A20" s="98">
        <v>4</v>
      </c>
      <c r="B20" s="102" t="s">
        <v>132</v>
      </c>
      <c r="C20" s="103">
        <v>3455413.41</v>
      </c>
      <c r="D20" s="103"/>
      <c r="E20" s="76">
        <v>3455413.41</v>
      </c>
      <c r="F20" s="103">
        <v>3847538.26</v>
      </c>
      <c r="G20" s="103"/>
      <c r="H20" s="76">
        <v>3847538.26</v>
      </c>
      <c r="O20" s="78"/>
      <c r="P20" s="78"/>
      <c r="Q20" s="78"/>
    </row>
    <row r="21" spans="1:17" ht="15.75" x14ac:dyDescent="0.3">
      <c r="A21" s="98">
        <v>5</v>
      </c>
      <c r="B21" s="102" t="s">
        <v>133</v>
      </c>
      <c r="C21" s="103">
        <v>23470.29</v>
      </c>
      <c r="D21" s="103">
        <v>17098.689999999999</v>
      </c>
      <c r="E21" s="76">
        <v>40568.979999999996</v>
      </c>
      <c r="F21" s="103">
        <v>8750.01</v>
      </c>
      <c r="G21" s="103">
        <v>2737.84</v>
      </c>
      <c r="H21" s="76">
        <v>11487.85</v>
      </c>
      <c r="O21" s="78"/>
      <c r="P21" s="78"/>
      <c r="Q21" s="78"/>
    </row>
    <row r="22" spans="1:17" ht="15.75" x14ac:dyDescent="0.3">
      <c r="A22" s="98">
        <v>6</v>
      </c>
      <c r="B22" s="106" t="s">
        <v>134</v>
      </c>
      <c r="C22" s="104">
        <v>5480239.7200000007</v>
      </c>
      <c r="D22" s="104">
        <v>612637.04999999993</v>
      </c>
      <c r="E22" s="76">
        <v>6092876.7700000005</v>
      </c>
      <c r="F22" s="104">
        <v>5143071.6399999997</v>
      </c>
      <c r="G22" s="104">
        <v>376012.28</v>
      </c>
      <c r="H22" s="76">
        <v>5519083.9199999999</v>
      </c>
      <c r="O22" s="78"/>
      <c r="P22" s="78"/>
      <c r="Q22" s="78"/>
    </row>
    <row r="23" spans="1:17" ht="15.75" x14ac:dyDescent="0.3">
      <c r="A23" s="98"/>
      <c r="B23" s="99" t="s">
        <v>135</v>
      </c>
      <c r="C23" s="103"/>
      <c r="D23" s="103"/>
      <c r="E23" s="75"/>
      <c r="F23" s="103"/>
      <c r="G23" s="103"/>
      <c r="H23" s="75"/>
      <c r="O23" s="78"/>
      <c r="P23" s="78"/>
      <c r="Q23" s="78"/>
    </row>
    <row r="24" spans="1:17" ht="15.75" x14ac:dyDescent="0.3">
      <c r="A24" s="98">
        <v>7</v>
      </c>
      <c r="B24" s="102" t="s">
        <v>136</v>
      </c>
      <c r="C24" s="103">
        <v>385816.83</v>
      </c>
      <c r="D24" s="103">
        <v>0</v>
      </c>
      <c r="E24" s="76">
        <v>385816.83</v>
      </c>
      <c r="F24" s="103">
        <v>324814.74</v>
      </c>
      <c r="G24" s="103">
        <v>41427.06</v>
      </c>
      <c r="H24" s="76">
        <v>366241.8</v>
      </c>
      <c r="O24" s="78"/>
      <c r="P24" s="78"/>
      <c r="Q24" s="78"/>
    </row>
    <row r="25" spans="1:17" ht="15.75" x14ac:dyDescent="0.3">
      <c r="A25" s="98">
        <v>8</v>
      </c>
      <c r="B25" s="102" t="s">
        <v>137</v>
      </c>
      <c r="C25" s="103">
        <v>236726.5</v>
      </c>
      <c r="D25" s="103">
        <v>4471.7700000000004</v>
      </c>
      <c r="E25" s="76">
        <v>241198.27</v>
      </c>
      <c r="F25" s="103">
        <v>199077.47</v>
      </c>
      <c r="G25" s="103">
        <v>5823.02</v>
      </c>
      <c r="H25" s="76">
        <v>204900.49</v>
      </c>
      <c r="O25" s="78"/>
      <c r="P25" s="78"/>
      <c r="Q25" s="78"/>
    </row>
    <row r="26" spans="1:17" ht="15.75" x14ac:dyDescent="0.3">
      <c r="A26" s="98">
        <v>9</v>
      </c>
      <c r="B26" s="102" t="s">
        <v>138</v>
      </c>
      <c r="C26" s="103">
        <v>18038.64</v>
      </c>
      <c r="D26" s="103">
        <v>116.23</v>
      </c>
      <c r="E26" s="76">
        <v>18154.87</v>
      </c>
      <c r="F26" s="103">
        <v>59264.94</v>
      </c>
      <c r="G26" s="103">
        <v>0</v>
      </c>
      <c r="H26" s="76">
        <v>59264.94</v>
      </c>
      <c r="O26" s="78"/>
      <c r="P26" s="78"/>
      <c r="Q26" s="78"/>
    </row>
    <row r="27" spans="1:17" ht="15.75" x14ac:dyDescent="0.3">
      <c r="A27" s="98">
        <v>10</v>
      </c>
      <c r="B27" s="102" t="s">
        <v>139</v>
      </c>
      <c r="C27" s="103">
        <v>56608.94</v>
      </c>
      <c r="D27" s="103"/>
      <c r="E27" s="76">
        <v>56608.94</v>
      </c>
      <c r="F27" s="103">
        <v>68817.100000000006</v>
      </c>
      <c r="G27" s="103"/>
      <c r="H27" s="76">
        <v>68817.100000000006</v>
      </c>
      <c r="O27" s="78"/>
      <c r="P27" s="78"/>
      <c r="Q27" s="78"/>
    </row>
    <row r="28" spans="1:17" ht="15.75" x14ac:dyDescent="0.3">
      <c r="A28" s="98">
        <v>11</v>
      </c>
      <c r="B28" s="102" t="s">
        <v>140</v>
      </c>
      <c r="C28" s="103">
        <v>1858898.92</v>
      </c>
      <c r="D28" s="103">
        <v>0.16</v>
      </c>
      <c r="E28" s="76">
        <v>1858899.0799999998</v>
      </c>
      <c r="F28" s="103">
        <v>1400499.53</v>
      </c>
      <c r="G28" s="103">
        <v>0</v>
      </c>
      <c r="H28" s="76">
        <v>1400499.53</v>
      </c>
      <c r="O28" s="78"/>
      <c r="P28" s="78"/>
      <c r="Q28" s="78"/>
    </row>
    <row r="29" spans="1:17" ht="15.75" x14ac:dyDescent="0.3">
      <c r="A29" s="98">
        <v>12</v>
      </c>
      <c r="B29" s="102" t="s">
        <v>141</v>
      </c>
      <c r="C29" s="103"/>
      <c r="D29" s="103"/>
      <c r="E29" s="76">
        <v>0</v>
      </c>
      <c r="F29" s="103"/>
      <c r="G29" s="103"/>
      <c r="H29" s="76">
        <v>0</v>
      </c>
      <c r="O29" s="78"/>
      <c r="P29" s="78"/>
      <c r="Q29" s="78"/>
    </row>
    <row r="30" spans="1:17" ht="15.75" x14ac:dyDescent="0.3">
      <c r="A30" s="98">
        <v>13</v>
      </c>
      <c r="B30" s="107" t="s">
        <v>142</v>
      </c>
      <c r="C30" s="104">
        <v>2556089.83</v>
      </c>
      <c r="D30" s="104">
        <v>4588.16</v>
      </c>
      <c r="E30" s="76">
        <v>2560677.9900000002</v>
      </c>
      <c r="F30" s="104">
        <v>2052473.7799999998</v>
      </c>
      <c r="G30" s="104">
        <v>47250.080000000002</v>
      </c>
      <c r="H30" s="76">
        <v>2099723.86</v>
      </c>
      <c r="O30" s="78"/>
      <c r="P30" s="78"/>
      <c r="Q30" s="78"/>
    </row>
    <row r="31" spans="1:17" ht="15.75" x14ac:dyDescent="0.3">
      <c r="A31" s="98">
        <v>14</v>
      </c>
      <c r="B31" s="107" t="s">
        <v>143</v>
      </c>
      <c r="C31" s="104">
        <v>2924149.8900000006</v>
      </c>
      <c r="D31" s="104">
        <v>608048.8899999999</v>
      </c>
      <c r="E31" s="76">
        <v>3532198.7800000003</v>
      </c>
      <c r="F31" s="104">
        <v>3090597.86</v>
      </c>
      <c r="G31" s="104">
        <v>328762.2</v>
      </c>
      <c r="H31" s="76">
        <v>3419360.06</v>
      </c>
      <c r="O31" s="78"/>
      <c r="P31" s="78"/>
      <c r="Q31" s="78"/>
    </row>
    <row r="32" spans="1:17" x14ac:dyDescent="0.25">
      <c r="A32" s="98"/>
      <c r="B32" s="99"/>
      <c r="C32" s="108"/>
      <c r="D32" s="108"/>
      <c r="E32" s="108"/>
      <c r="F32" s="108"/>
      <c r="G32" s="108"/>
      <c r="H32" s="108"/>
      <c r="O32" s="78"/>
      <c r="P32" s="78"/>
      <c r="Q32" s="78"/>
    </row>
    <row r="33" spans="1:17" ht="15.75" x14ac:dyDescent="0.3">
      <c r="A33" s="98"/>
      <c r="B33" s="99" t="s">
        <v>144</v>
      </c>
      <c r="C33" s="103"/>
      <c r="D33" s="103"/>
      <c r="E33" s="75"/>
      <c r="F33" s="103"/>
      <c r="G33" s="103"/>
      <c r="H33" s="75"/>
      <c r="O33" s="78"/>
      <c r="P33" s="78"/>
      <c r="Q33" s="78"/>
    </row>
    <row r="34" spans="1:17" ht="15.75" x14ac:dyDescent="0.3">
      <c r="A34" s="98">
        <v>15</v>
      </c>
      <c r="B34" s="109" t="s">
        <v>145</v>
      </c>
      <c r="C34" s="104">
        <v>-87148.359999999986</v>
      </c>
      <c r="D34" s="104">
        <v>-186561.25</v>
      </c>
      <c r="E34" s="76">
        <v>-273709.61</v>
      </c>
      <c r="F34" s="104">
        <v>-112498.75</v>
      </c>
      <c r="G34" s="104">
        <v>161877.15999999997</v>
      </c>
      <c r="H34" s="76">
        <v>49378.409999999974</v>
      </c>
      <c r="O34" s="78"/>
      <c r="P34" s="78"/>
      <c r="Q34" s="78"/>
    </row>
    <row r="35" spans="1:17" ht="15.75" x14ac:dyDescent="0.3">
      <c r="A35" s="98">
        <v>15.1</v>
      </c>
      <c r="B35" s="105" t="s">
        <v>146</v>
      </c>
      <c r="C35" s="103">
        <v>177182.05</v>
      </c>
      <c r="D35" s="103">
        <v>29185.19</v>
      </c>
      <c r="E35" s="76">
        <v>206367.24</v>
      </c>
      <c r="F35" s="103">
        <v>220603.81</v>
      </c>
      <c r="G35" s="103">
        <v>378110.05</v>
      </c>
      <c r="H35" s="76">
        <v>598713.86</v>
      </c>
      <c r="O35" s="78"/>
      <c r="P35" s="78"/>
      <c r="Q35" s="78"/>
    </row>
    <row r="36" spans="1:17" ht="15.75" x14ac:dyDescent="0.3">
      <c r="A36" s="98">
        <v>15.2</v>
      </c>
      <c r="B36" s="105" t="s">
        <v>147</v>
      </c>
      <c r="C36" s="103">
        <v>264330.40999999997</v>
      </c>
      <c r="D36" s="103">
        <v>215746.44</v>
      </c>
      <c r="E36" s="76">
        <v>480076.85</v>
      </c>
      <c r="F36" s="103">
        <v>333102.56</v>
      </c>
      <c r="G36" s="103">
        <v>216232.89</v>
      </c>
      <c r="H36" s="76">
        <v>549335.44999999995</v>
      </c>
      <c r="O36" s="78"/>
      <c r="P36" s="78"/>
      <c r="Q36" s="78"/>
    </row>
    <row r="37" spans="1:17" ht="15.75" x14ac:dyDescent="0.3">
      <c r="A37" s="98">
        <v>16</v>
      </c>
      <c r="B37" s="102" t="s">
        <v>148</v>
      </c>
      <c r="C37" s="103">
        <v>0</v>
      </c>
      <c r="D37" s="103">
        <v>0</v>
      </c>
      <c r="E37" s="76">
        <v>0</v>
      </c>
      <c r="F37" s="103">
        <v>0</v>
      </c>
      <c r="G37" s="103">
        <v>0</v>
      </c>
      <c r="H37" s="76">
        <v>0</v>
      </c>
      <c r="O37" s="78"/>
      <c r="P37" s="78"/>
      <c r="Q37" s="78"/>
    </row>
    <row r="38" spans="1:17" ht="15.75" x14ac:dyDescent="0.3">
      <c r="A38" s="98">
        <v>17</v>
      </c>
      <c r="B38" s="102" t="s">
        <v>149</v>
      </c>
      <c r="C38" s="103">
        <v>0</v>
      </c>
      <c r="D38" s="103"/>
      <c r="E38" s="76">
        <v>0</v>
      </c>
      <c r="F38" s="103">
        <v>0</v>
      </c>
      <c r="G38" s="103"/>
      <c r="H38" s="76">
        <v>0</v>
      </c>
      <c r="O38" s="78"/>
      <c r="P38" s="78"/>
      <c r="Q38" s="78"/>
    </row>
    <row r="39" spans="1:17" ht="15.75" x14ac:dyDescent="0.3">
      <c r="A39" s="98">
        <v>18</v>
      </c>
      <c r="B39" s="102" t="s">
        <v>150</v>
      </c>
      <c r="C39" s="103">
        <v>0</v>
      </c>
      <c r="D39" s="103"/>
      <c r="E39" s="76">
        <v>0</v>
      </c>
      <c r="F39" s="103">
        <v>0</v>
      </c>
      <c r="G39" s="103"/>
      <c r="H39" s="76">
        <v>0</v>
      </c>
      <c r="O39" s="78"/>
      <c r="P39" s="78"/>
      <c r="Q39" s="78"/>
    </row>
    <row r="40" spans="1:17" ht="15.75" x14ac:dyDescent="0.3">
      <c r="A40" s="98">
        <v>19</v>
      </c>
      <c r="B40" s="102" t="s">
        <v>151</v>
      </c>
      <c r="C40" s="103">
        <v>1633243.57</v>
      </c>
      <c r="D40" s="103"/>
      <c r="E40" s="76">
        <v>1633243.57</v>
      </c>
      <c r="F40" s="103">
        <v>4305739.7300000004</v>
      </c>
      <c r="G40" s="103"/>
      <c r="H40" s="76">
        <v>4305739.7300000004</v>
      </c>
      <c r="O40" s="78"/>
      <c r="P40" s="78"/>
      <c r="Q40" s="78"/>
    </row>
    <row r="41" spans="1:17" ht="15.75" x14ac:dyDescent="0.3">
      <c r="A41" s="98">
        <v>20</v>
      </c>
      <c r="B41" s="102" t="s">
        <v>152</v>
      </c>
      <c r="C41" s="103">
        <v>-1402193.75</v>
      </c>
      <c r="D41" s="103"/>
      <c r="E41" s="76">
        <v>-1402193.75</v>
      </c>
      <c r="F41" s="103">
        <v>-4908952.72</v>
      </c>
      <c r="G41" s="103"/>
      <c r="H41" s="76">
        <v>-4908952.72</v>
      </c>
      <c r="O41" s="78"/>
      <c r="P41" s="78"/>
      <c r="Q41" s="78"/>
    </row>
    <row r="42" spans="1:17" ht="15.75" x14ac:dyDescent="0.3">
      <c r="A42" s="98">
        <v>21</v>
      </c>
      <c r="B42" s="102" t="s">
        <v>153</v>
      </c>
      <c r="C42" s="103">
        <v>96656.24</v>
      </c>
      <c r="D42" s="103"/>
      <c r="E42" s="76">
        <v>96656.24</v>
      </c>
      <c r="F42" s="103">
        <v>1467506.85</v>
      </c>
      <c r="G42" s="103"/>
      <c r="H42" s="76">
        <v>1467506.85</v>
      </c>
      <c r="O42" s="78"/>
      <c r="P42" s="78"/>
      <c r="Q42" s="78"/>
    </row>
    <row r="43" spans="1:17" ht="15.75" x14ac:dyDescent="0.3">
      <c r="A43" s="98">
        <v>22</v>
      </c>
      <c r="B43" s="102" t="s">
        <v>154</v>
      </c>
      <c r="C43" s="103">
        <v>664.4</v>
      </c>
      <c r="D43" s="103"/>
      <c r="E43" s="76">
        <v>664.4</v>
      </c>
      <c r="F43" s="103">
        <v>11357.48</v>
      </c>
      <c r="G43" s="103"/>
      <c r="H43" s="76">
        <v>11357.48</v>
      </c>
      <c r="O43" s="78"/>
      <c r="P43" s="78"/>
      <c r="Q43" s="78"/>
    </row>
    <row r="44" spans="1:17" ht="15.75" x14ac:dyDescent="0.3">
      <c r="A44" s="98">
        <v>23</v>
      </c>
      <c r="B44" s="102" t="s">
        <v>155</v>
      </c>
      <c r="C44" s="103">
        <v>38973.97</v>
      </c>
      <c r="D44" s="103">
        <v>16652.400000000001</v>
      </c>
      <c r="E44" s="76">
        <v>55626.37</v>
      </c>
      <c r="F44" s="103">
        <v>35219.72</v>
      </c>
      <c r="G44" s="103">
        <v>0</v>
      </c>
      <c r="H44" s="76">
        <v>35219.72</v>
      </c>
      <c r="O44" s="78"/>
      <c r="P44" s="78"/>
      <c r="Q44" s="78"/>
    </row>
    <row r="45" spans="1:17" ht="15.75" x14ac:dyDescent="0.3">
      <c r="A45" s="98">
        <v>24</v>
      </c>
      <c r="B45" s="107" t="s">
        <v>156</v>
      </c>
      <c r="C45" s="104">
        <v>280196.06999999995</v>
      </c>
      <c r="D45" s="104">
        <v>-169908.85</v>
      </c>
      <c r="E45" s="76">
        <v>110287.21999999994</v>
      </c>
      <c r="F45" s="104">
        <v>798372.31000000075</v>
      </c>
      <c r="G45" s="104">
        <v>161877.15999999997</v>
      </c>
      <c r="H45" s="76">
        <v>960249.47000000067</v>
      </c>
      <c r="O45" s="78"/>
      <c r="P45" s="78"/>
      <c r="Q45" s="78"/>
    </row>
    <row r="46" spans="1:17" x14ac:dyDescent="0.25">
      <c r="A46" s="98"/>
      <c r="B46" s="99" t="s">
        <v>157</v>
      </c>
      <c r="C46" s="103"/>
      <c r="D46" s="103"/>
      <c r="E46" s="103"/>
      <c r="F46" s="103"/>
      <c r="G46" s="103"/>
      <c r="H46" s="103"/>
      <c r="O46" s="78"/>
      <c r="P46" s="78"/>
      <c r="Q46" s="78"/>
    </row>
    <row r="47" spans="1:17" ht="15.75" x14ac:dyDescent="0.3">
      <c r="A47" s="98">
        <v>25</v>
      </c>
      <c r="B47" s="102" t="s">
        <v>158</v>
      </c>
      <c r="C47" s="103">
        <v>346488.77</v>
      </c>
      <c r="D47" s="103">
        <v>295174.3</v>
      </c>
      <c r="E47" s="76">
        <v>641663.07000000007</v>
      </c>
      <c r="F47" s="103">
        <v>3014210.79</v>
      </c>
      <c r="G47" s="103">
        <v>326315.15000000002</v>
      </c>
      <c r="H47" s="76">
        <v>3340525.94</v>
      </c>
      <c r="O47" s="78"/>
      <c r="P47" s="78"/>
      <c r="Q47" s="78"/>
    </row>
    <row r="48" spans="1:17" ht="15.75" x14ac:dyDescent="0.3">
      <c r="A48" s="98">
        <v>26</v>
      </c>
      <c r="B48" s="102" t="s">
        <v>159</v>
      </c>
      <c r="C48" s="103">
        <v>358417.45</v>
      </c>
      <c r="D48" s="103">
        <v>238164.12</v>
      </c>
      <c r="E48" s="76">
        <v>596581.57000000007</v>
      </c>
      <c r="F48" s="103">
        <v>278618.53999999998</v>
      </c>
      <c r="G48" s="103">
        <v>256852.46</v>
      </c>
      <c r="H48" s="76">
        <v>535471</v>
      </c>
      <c r="O48" s="78"/>
      <c r="P48" s="78"/>
      <c r="Q48" s="78"/>
    </row>
    <row r="49" spans="1:17" ht="15.75" x14ac:dyDescent="0.3">
      <c r="A49" s="98">
        <v>27</v>
      </c>
      <c r="B49" s="102" t="s">
        <v>160</v>
      </c>
      <c r="C49" s="103">
        <v>3793899.28</v>
      </c>
      <c r="D49" s="103"/>
      <c r="E49" s="76">
        <v>3793899.28</v>
      </c>
      <c r="F49" s="103">
        <v>3001859.38</v>
      </c>
      <c r="G49" s="103"/>
      <c r="H49" s="76">
        <v>3001859.38</v>
      </c>
      <c r="O49" s="78"/>
      <c r="P49" s="78"/>
      <c r="Q49" s="78"/>
    </row>
    <row r="50" spans="1:17" ht="15.75" x14ac:dyDescent="0.3">
      <c r="A50" s="98">
        <v>28</v>
      </c>
      <c r="B50" s="102" t="s">
        <v>161</v>
      </c>
      <c r="C50" s="103">
        <v>12086.57</v>
      </c>
      <c r="D50" s="103"/>
      <c r="E50" s="76">
        <v>12086.57</v>
      </c>
      <c r="F50" s="103">
        <v>3006</v>
      </c>
      <c r="G50" s="103"/>
      <c r="H50" s="76">
        <v>3006</v>
      </c>
      <c r="O50" s="78"/>
      <c r="P50" s="78"/>
      <c r="Q50" s="78"/>
    </row>
    <row r="51" spans="1:17" ht="15.75" x14ac:dyDescent="0.3">
      <c r="A51" s="98">
        <v>29</v>
      </c>
      <c r="B51" s="102" t="s">
        <v>162</v>
      </c>
      <c r="C51" s="103">
        <v>719984.42</v>
      </c>
      <c r="D51" s="103"/>
      <c r="E51" s="76">
        <v>719984.42</v>
      </c>
      <c r="F51" s="103">
        <v>581053.39</v>
      </c>
      <c r="G51" s="103"/>
      <c r="H51" s="76">
        <v>581053.39</v>
      </c>
      <c r="O51" s="78"/>
      <c r="P51" s="78"/>
      <c r="Q51" s="78"/>
    </row>
    <row r="52" spans="1:17" ht="15.75" x14ac:dyDescent="0.3">
      <c r="A52" s="98">
        <v>30</v>
      </c>
      <c r="B52" s="102" t="s">
        <v>163</v>
      </c>
      <c r="C52" s="103">
        <v>1425069.26</v>
      </c>
      <c r="D52" s="103">
        <v>19722.09</v>
      </c>
      <c r="E52" s="76">
        <v>1444791.35</v>
      </c>
      <c r="F52" s="103">
        <v>1089100.6299999999</v>
      </c>
      <c r="G52" s="103">
        <v>24682.41</v>
      </c>
      <c r="H52" s="76">
        <v>1113783.0399999998</v>
      </c>
      <c r="O52" s="78"/>
      <c r="P52" s="78"/>
      <c r="Q52" s="78"/>
    </row>
    <row r="53" spans="1:17" ht="15.75" x14ac:dyDescent="0.3">
      <c r="A53" s="98">
        <v>31</v>
      </c>
      <c r="B53" s="107" t="s">
        <v>164</v>
      </c>
      <c r="C53" s="104">
        <v>6655945.75</v>
      </c>
      <c r="D53" s="104">
        <v>553060.50999999989</v>
      </c>
      <c r="E53" s="76">
        <v>7209006.2599999998</v>
      </c>
      <c r="F53" s="104">
        <v>7967848.7299999995</v>
      </c>
      <c r="G53" s="104">
        <v>607850.02</v>
      </c>
      <c r="H53" s="76">
        <v>8575698.75</v>
      </c>
      <c r="O53" s="78"/>
      <c r="P53" s="78"/>
      <c r="Q53" s="78"/>
    </row>
    <row r="54" spans="1:17" ht="15.75" x14ac:dyDescent="0.3">
      <c r="A54" s="98">
        <v>32</v>
      </c>
      <c r="B54" s="107" t="s">
        <v>165</v>
      </c>
      <c r="C54" s="104">
        <v>-6375749.6799999997</v>
      </c>
      <c r="D54" s="104">
        <v>-722969.35999999987</v>
      </c>
      <c r="E54" s="76">
        <v>-7098719.0399999991</v>
      </c>
      <c r="F54" s="104">
        <v>-7169476.419999999</v>
      </c>
      <c r="G54" s="104">
        <v>-445972.86000000004</v>
      </c>
      <c r="H54" s="76">
        <v>-7615449.2799999993</v>
      </c>
      <c r="O54" s="78"/>
      <c r="P54" s="78"/>
      <c r="Q54" s="78"/>
    </row>
    <row r="55" spans="1:17" x14ac:dyDescent="0.25">
      <c r="A55" s="98"/>
      <c r="B55" s="99"/>
      <c r="C55" s="108"/>
      <c r="D55" s="108"/>
      <c r="E55" s="108"/>
      <c r="F55" s="108"/>
      <c r="G55" s="108"/>
      <c r="H55" s="108"/>
      <c r="O55" s="78"/>
      <c r="P55" s="78"/>
      <c r="Q55" s="78"/>
    </row>
    <row r="56" spans="1:17" ht="15.75" x14ac:dyDescent="0.3">
      <c r="A56" s="98">
        <v>33</v>
      </c>
      <c r="B56" s="107" t="s">
        <v>166</v>
      </c>
      <c r="C56" s="104">
        <v>-3451599.7899999991</v>
      </c>
      <c r="D56" s="104">
        <v>-114920.46999999997</v>
      </c>
      <c r="E56" s="76">
        <v>-3566520.2599999988</v>
      </c>
      <c r="F56" s="104">
        <v>-4078878.5599999991</v>
      </c>
      <c r="G56" s="104">
        <v>-117210.66000000003</v>
      </c>
      <c r="H56" s="76">
        <v>-4196089.2199999988</v>
      </c>
      <c r="O56" s="78"/>
      <c r="P56" s="78"/>
      <c r="Q56" s="78"/>
    </row>
    <row r="57" spans="1:17" x14ac:dyDescent="0.25">
      <c r="A57" s="98"/>
      <c r="B57" s="99"/>
      <c r="C57" s="108"/>
      <c r="D57" s="108"/>
      <c r="E57" s="108"/>
      <c r="F57" s="108"/>
      <c r="G57" s="108"/>
      <c r="H57" s="108"/>
      <c r="O57" s="78"/>
      <c r="P57" s="78"/>
      <c r="Q57" s="78"/>
    </row>
    <row r="58" spans="1:17" ht="15.75" x14ac:dyDescent="0.3">
      <c r="A58" s="98">
        <v>34</v>
      </c>
      <c r="B58" s="102" t="s">
        <v>167</v>
      </c>
      <c r="C58" s="103">
        <v>-306646.75</v>
      </c>
      <c r="D58" s="103"/>
      <c r="E58" s="76">
        <v>-306646.75</v>
      </c>
      <c r="F58" s="103">
        <v>-3286044.45</v>
      </c>
      <c r="G58" s="103"/>
      <c r="H58" s="76">
        <v>-3286044.45</v>
      </c>
      <c r="O58" s="78"/>
      <c r="P58" s="78"/>
      <c r="Q58" s="78"/>
    </row>
    <row r="59" spans="1:17" s="113" customFormat="1" ht="15.75" x14ac:dyDescent="0.3">
      <c r="A59" s="98">
        <v>35</v>
      </c>
      <c r="B59" s="109" t="s">
        <v>168</v>
      </c>
      <c r="C59" s="110">
        <v>0</v>
      </c>
      <c r="D59" s="110"/>
      <c r="E59" s="111">
        <v>0</v>
      </c>
      <c r="F59" s="110">
        <v>0</v>
      </c>
      <c r="G59" s="110"/>
      <c r="H59" s="111">
        <v>0</v>
      </c>
      <c r="I59" s="112"/>
      <c r="O59" s="78"/>
      <c r="P59" s="78"/>
      <c r="Q59" s="78"/>
    </row>
    <row r="60" spans="1:17" ht="15.75" x14ac:dyDescent="0.3">
      <c r="A60" s="98">
        <v>36</v>
      </c>
      <c r="B60" s="102" t="s">
        <v>169</v>
      </c>
      <c r="C60" s="103">
        <v>-375890.51</v>
      </c>
      <c r="D60" s="103"/>
      <c r="E60" s="76">
        <v>-375890.51</v>
      </c>
      <c r="F60" s="103">
        <v>-1738976.43</v>
      </c>
      <c r="G60" s="103"/>
      <c r="H60" s="76">
        <v>-1738976.43</v>
      </c>
      <c r="O60" s="78"/>
      <c r="P60" s="78"/>
      <c r="Q60" s="78"/>
    </row>
    <row r="61" spans="1:17" ht="15.75" x14ac:dyDescent="0.3">
      <c r="A61" s="98">
        <v>37</v>
      </c>
      <c r="B61" s="107" t="s">
        <v>170</v>
      </c>
      <c r="C61" s="104">
        <v>-682537.26</v>
      </c>
      <c r="D61" s="104">
        <v>0</v>
      </c>
      <c r="E61" s="76">
        <v>-682537.26</v>
      </c>
      <c r="F61" s="104">
        <v>-5025020.88</v>
      </c>
      <c r="G61" s="104">
        <v>0</v>
      </c>
      <c r="H61" s="76">
        <v>-5025020.88</v>
      </c>
      <c r="O61" s="78"/>
      <c r="P61" s="78"/>
      <c r="Q61" s="78"/>
    </row>
    <row r="62" spans="1:17" x14ac:dyDescent="0.25">
      <c r="A62" s="98"/>
      <c r="B62" s="114"/>
      <c r="C62" s="103"/>
      <c r="D62" s="103"/>
      <c r="E62" s="103"/>
      <c r="F62" s="103"/>
      <c r="G62" s="103"/>
      <c r="H62" s="103"/>
      <c r="O62" s="78"/>
      <c r="P62" s="78"/>
      <c r="Q62" s="78"/>
    </row>
    <row r="63" spans="1:17" ht="15.75" x14ac:dyDescent="0.3">
      <c r="A63" s="98">
        <v>38</v>
      </c>
      <c r="B63" s="115" t="s">
        <v>171</v>
      </c>
      <c r="C63" s="104">
        <v>-2769062.5299999993</v>
      </c>
      <c r="D63" s="104">
        <v>-114920.46999999997</v>
      </c>
      <c r="E63" s="76">
        <v>-2883982.9999999991</v>
      </c>
      <c r="F63" s="104">
        <v>946142.32000000076</v>
      </c>
      <c r="G63" s="104">
        <v>-117210.66000000003</v>
      </c>
      <c r="H63" s="76">
        <v>828931.66000000073</v>
      </c>
      <c r="O63" s="78"/>
      <c r="P63" s="78"/>
      <c r="Q63" s="78"/>
    </row>
    <row r="64" spans="1:17" ht="15.75" x14ac:dyDescent="0.3">
      <c r="A64" s="94">
        <v>39</v>
      </c>
      <c r="B64" s="102" t="s">
        <v>172</v>
      </c>
      <c r="C64" s="116">
        <v>0</v>
      </c>
      <c r="D64" s="116"/>
      <c r="E64" s="76">
        <v>0</v>
      </c>
      <c r="F64" s="116">
        <v>0</v>
      </c>
      <c r="G64" s="116"/>
      <c r="H64" s="76">
        <v>0</v>
      </c>
      <c r="O64" s="78"/>
      <c r="P64" s="78"/>
      <c r="Q64" s="78"/>
    </row>
    <row r="65" spans="1:17" ht="15.75" x14ac:dyDescent="0.3">
      <c r="A65" s="98">
        <v>40</v>
      </c>
      <c r="B65" s="107" t="s">
        <v>173</v>
      </c>
      <c r="C65" s="104">
        <v>-2769062.5299999993</v>
      </c>
      <c r="D65" s="104">
        <v>-114920.46999999997</v>
      </c>
      <c r="E65" s="76">
        <v>-2883982.9999999991</v>
      </c>
      <c r="F65" s="104">
        <v>946142.32000000076</v>
      </c>
      <c r="G65" s="104">
        <v>-117210.66000000003</v>
      </c>
      <c r="H65" s="76">
        <v>828931.66000000073</v>
      </c>
      <c r="O65" s="78"/>
      <c r="P65" s="78"/>
      <c r="Q65" s="78"/>
    </row>
    <row r="66" spans="1:17" ht="15.75" x14ac:dyDescent="0.3">
      <c r="A66" s="94">
        <v>41</v>
      </c>
      <c r="B66" s="102" t="s">
        <v>174</v>
      </c>
      <c r="C66" s="116">
        <v>0</v>
      </c>
      <c r="D66" s="116"/>
      <c r="E66" s="76">
        <v>0</v>
      </c>
      <c r="F66" s="116">
        <v>0</v>
      </c>
      <c r="G66" s="116"/>
      <c r="H66" s="76">
        <v>0</v>
      </c>
      <c r="O66" s="78"/>
      <c r="P66" s="78"/>
      <c r="Q66" s="78"/>
    </row>
    <row r="67" spans="1:17" ht="16.5" thickBot="1" x14ac:dyDescent="0.35">
      <c r="A67" s="117">
        <v>42</v>
      </c>
      <c r="B67" s="118" t="s">
        <v>175</v>
      </c>
      <c r="C67" s="119">
        <v>-2769062.5299999993</v>
      </c>
      <c r="D67" s="119">
        <v>-114920.46999999997</v>
      </c>
      <c r="E67" s="84">
        <v>-2883982.9999999991</v>
      </c>
      <c r="F67" s="119">
        <v>946142.32000000076</v>
      </c>
      <c r="G67" s="119">
        <v>-117210.66000000003</v>
      </c>
      <c r="H67" s="84">
        <v>828931.66000000073</v>
      </c>
      <c r="O67" s="78"/>
      <c r="P67" s="78"/>
      <c r="Q67" s="78"/>
    </row>
  </sheetData>
  <mergeCells count="2">
    <mergeCell ref="C5:E5"/>
    <mergeCell ref="F5:H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6E960-C582-448D-9AB4-B0405FADB8BD}">
  <sheetPr>
    <pageSetUpPr fitToPage="1"/>
  </sheetPr>
  <dimension ref="A1:H53"/>
  <sheetViews>
    <sheetView zoomScaleNormal="100" workbookViewId="0">
      <selection activeCell="K54" sqref="K54"/>
    </sheetView>
  </sheetViews>
  <sheetFormatPr defaultRowHeight="15" x14ac:dyDescent="0.25"/>
  <cols>
    <col min="1" max="1" width="9.5703125" bestFit="1" customWidth="1"/>
    <col min="2" max="2" width="69.28515625" customWidth="1"/>
    <col min="3" max="8" width="12.7109375" customWidth="1"/>
  </cols>
  <sheetData>
    <row r="1" spans="1:8" x14ac:dyDescent="0.25">
      <c r="A1" s="17" t="s">
        <v>27</v>
      </c>
      <c r="B1" s="120" t="str">
        <f>'3. PL'!B1</f>
        <v>სს სილქ ბანკი</v>
      </c>
    </row>
    <row r="2" spans="1:8" x14ac:dyDescent="0.25">
      <c r="A2" s="17" t="s">
        <v>28</v>
      </c>
      <c r="B2" s="121">
        <f>'3. PL'!B2</f>
        <v>44926</v>
      </c>
    </row>
    <row r="3" spans="1:8" x14ac:dyDescent="0.25">
      <c r="A3" s="17"/>
    </row>
    <row r="4" spans="1:8" ht="16.5" thickBot="1" x14ac:dyDescent="0.35">
      <c r="A4" s="17" t="s">
        <v>176</v>
      </c>
      <c r="B4" s="17"/>
      <c r="C4" s="122"/>
      <c r="D4" s="122"/>
      <c r="E4" s="122"/>
      <c r="F4" s="122"/>
      <c r="G4" s="122"/>
      <c r="H4" s="123" t="s">
        <v>74</v>
      </c>
    </row>
    <row r="5" spans="1:8" ht="15.75" x14ac:dyDescent="0.3">
      <c r="A5" s="640" t="s">
        <v>30</v>
      </c>
      <c r="B5" s="642" t="s">
        <v>177</v>
      </c>
      <c r="C5" s="644" t="s">
        <v>75</v>
      </c>
      <c r="D5" s="644"/>
      <c r="E5" s="644"/>
      <c r="F5" s="644" t="s">
        <v>76</v>
      </c>
      <c r="G5" s="644"/>
      <c r="H5" s="645"/>
    </row>
    <row r="6" spans="1:8" x14ac:dyDescent="0.25">
      <c r="A6" s="641"/>
      <c r="B6" s="643"/>
      <c r="C6" s="72" t="s">
        <v>78</v>
      </c>
      <c r="D6" s="72" t="s">
        <v>79</v>
      </c>
      <c r="E6" s="72" t="s">
        <v>80</v>
      </c>
      <c r="F6" s="72" t="s">
        <v>78</v>
      </c>
      <c r="G6" s="72" t="s">
        <v>79</v>
      </c>
      <c r="H6" s="73" t="s">
        <v>80</v>
      </c>
    </row>
    <row r="7" spans="1:8" ht="15.75" x14ac:dyDescent="0.3">
      <c r="A7" s="125">
        <v>1</v>
      </c>
      <c r="B7" s="126" t="s">
        <v>178</v>
      </c>
      <c r="C7" s="127">
        <v>1431469.5699999998</v>
      </c>
      <c r="D7" s="127">
        <v>972720</v>
      </c>
      <c r="E7" s="128">
        <v>2404189.5699999998</v>
      </c>
      <c r="F7" s="127">
        <v>193911.6</v>
      </c>
      <c r="G7" s="127">
        <v>61952</v>
      </c>
      <c r="H7" s="128">
        <v>255863.6</v>
      </c>
    </row>
    <row r="8" spans="1:8" ht="15.75" x14ac:dyDescent="0.3">
      <c r="A8" s="125">
        <v>1.1000000000000001</v>
      </c>
      <c r="B8" s="129" t="s">
        <v>179</v>
      </c>
      <c r="C8" s="130">
        <v>729500</v>
      </c>
      <c r="D8" s="130">
        <v>945700</v>
      </c>
      <c r="E8" s="128">
        <v>1675200</v>
      </c>
      <c r="F8" s="130">
        <v>125000</v>
      </c>
      <c r="G8" s="130">
        <v>30976</v>
      </c>
      <c r="H8" s="128">
        <v>155976</v>
      </c>
    </row>
    <row r="9" spans="1:8" ht="15.75" x14ac:dyDescent="0.3">
      <c r="A9" s="125">
        <v>1.2</v>
      </c>
      <c r="B9" s="129" t="s">
        <v>180</v>
      </c>
      <c r="C9" s="130"/>
      <c r="D9" s="130"/>
      <c r="E9" s="128">
        <v>0</v>
      </c>
      <c r="F9" s="130"/>
      <c r="G9" s="130"/>
      <c r="H9" s="128">
        <v>0</v>
      </c>
    </row>
    <row r="10" spans="1:8" ht="15.75" x14ac:dyDescent="0.3">
      <c r="A10" s="125">
        <v>1.3</v>
      </c>
      <c r="B10" s="129" t="s">
        <v>181</v>
      </c>
      <c r="C10" s="130">
        <v>701969.57</v>
      </c>
      <c r="D10" s="130">
        <v>27020</v>
      </c>
      <c r="E10" s="128">
        <v>728989.57</v>
      </c>
      <c r="F10" s="130">
        <v>68911.600000000006</v>
      </c>
      <c r="G10" s="130">
        <v>30976</v>
      </c>
      <c r="H10" s="128">
        <v>99887.6</v>
      </c>
    </row>
    <row r="11" spans="1:8" ht="15.75" x14ac:dyDescent="0.3">
      <c r="A11" s="125">
        <v>1.4</v>
      </c>
      <c r="B11" s="129" t="s">
        <v>182</v>
      </c>
      <c r="C11" s="130"/>
      <c r="D11" s="130"/>
      <c r="E11" s="128">
        <v>0</v>
      </c>
      <c r="F11" s="130"/>
      <c r="G11" s="130"/>
      <c r="H11" s="128">
        <v>0</v>
      </c>
    </row>
    <row r="12" spans="1:8" ht="29.25" customHeight="1" x14ac:dyDescent="0.3">
      <c r="A12" s="125">
        <v>2</v>
      </c>
      <c r="B12" s="126" t="s">
        <v>183</v>
      </c>
      <c r="C12" s="130"/>
      <c r="D12" s="130"/>
      <c r="E12" s="128">
        <v>0</v>
      </c>
      <c r="F12" s="130"/>
      <c r="G12" s="130"/>
      <c r="H12" s="128">
        <v>0</v>
      </c>
    </row>
    <row r="13" spans="1:8" ht="25.5" x14ac:dyDescent="0.3">
      <c r="A13" s="125">
        <v>3</v>
      </c>
      <c r="B13" s="126" t="s">
        <v>184</v>
      </c>
      <c r="C13" s="130"/>
      <c r="D13" s="130"/>
      <c r="E13" s="128">
        <v>0</v>
      </c>
      <c r="F13" s="130"/>
      <c r="G13" s="130"/>
      <c r="H13" s="128">
        <v>0</v>
      </c>
    </row>
    <row r="14" spans="1:8" ht="15.75" x14ac:dyDescent="0.3">
      <c r="A14" s="125">
        <v>3.1</v>
      </c>
      <c r="B14" s="129" t="s">
        <v>185</v>
      </c>
      <c r="C14" s="130"/>
      <c r="D14" s="130"/>
      <c r="E14" s="128">
        <v>0</v>
      </c>
      <c r="F14" s="130"/>
      <c r="G14" s="130"/>
      <c r="H14" s="128">
        <v>0</v>
      </c>
    </row>
    <row r="15" spans="1:8" ht="15.75" x14ac:dyDescent="0.3">
      <c r="A15" s="125">
        <v>3.2</v>
      </c>
      <c r="B15" s="129" t="s">
        <v>186</v>
      </c>
      <c r="C15" s="130"/>
      <c r="D15" s="130"/>
      <c r="E15" s="128">
        <v>0</v>
      </c>
      <c r="F15" s="130"/>
      <c r="G15" s="130"/>
      <c r="H15" s="128">
        <v>0</v>
      </c>
    </row>
    <row r="16" spans="1:8" ht="15.75" x14ac:dyDescent="0.3">
      <c r="A16" s="125">
        <v>4</v>
      </c>
      <c r="B16" s="126" t="s">
        <v>187</v>
      </c>
      <c r="C16" s="127">
        <v>117000</v>
      </c>
      <c r="D16" s="127">
        <v>13780200</v>
      </c>
      <c r="E16" s="128">
        <v>13897200</v>
      </c>
      <c r="F16" s="127">
        <v>191000</v>
      </c>
      <c r="G16" s="127">
        <v>6350080</v>
      </c>
      <c r="H16" s="128">
        <v>6541080</v>
      </c>
    </row>
    <row r="17" spans="1:8" ht="15.75" x14ac:dyDescent="0.3">
      <c r="A17" s="125">
        <v>4.0999999999999996</v>
      </c>
      <c r="B17" s="129" t="s">
        <v>188</v>
      </c>
      <c r="C17" s="130">
        <v>117000</v>
      </c>
      <c r="D17" s="130">
        <v>13780200</v>
      </c>
      <c r="E17" s="128">
        <v>13897200</v>
      </c>
      <c r="F17" s="130">
        <v>191000</v>
      </c>
      <c r="G17" s="130">
        <v>6350080</v>
      </c>
      <c r="H17" s="128">
        <v>6541080</v>
      </c>
    </row>
    <row r="18" spans="1:8" ht="15.75" x14ac:dyDescent="0.3">
      <c r="A18" s="125">
        <v>4.2</v>
      </c>
      <c r="B18" s="129" t="s">
        <v>189</v>
      </c>
      <c r="C18" s="130"/>
      <c r="D18" s="130"/>
      <c r="E18" s="128">
        <v>0</v>
      </c>
      <c r="F18" s="130"/>
      <c r="G18" s="130"/>
      <c r="H18" s="128">
        <v>0</v>
      </c>
    </row>
    <row r="19" spans="1:8" ht="25.5" x14ac:dyDescent="0.3">
      <c r="A19" s="125">
        <v>5</v>
      </c>
      <c r="B19" s="126" t="s">
        <v>190</v>
      </c>
      <c r="C19" s="127">
        <v>3767139.09</v>
      </c>
      <c r="D19" s="127">
        <v>33566597.490000002</v>
      </c>
      <c r="E19" s="128">
        <v>37333736.579999998</v>
      </c>
      <c r="F19" s="127">
        <v>245000</v>
      </c>
      <c r="G19" s="127">
        <v>18643120.41</v>
      </c>
      <c r="H19" s="128">
        <v>18888120.41</v>
      </c>
    </row>
    <row r="20" spans="1:8" ht="15.75" x14ac:dyDescent="0.3">
      <c r="A20" s="125">
        <v>5.0999999999999996</v>
      </c>
      <c r="B20" s="129" t="s">
        <v>191</v>
      </c>
      <c r="C20" s="130">
        <v>585000</v>
      </c>
      <c r="D20" s="130">
        <v>32424</v>
      </c>
      <c r="E20" s="128">
        <v>617424</v>
      </c>
      <c r="F20" s="130">
        <v>140000</v>
      </c>
      <c r="G20" s="130">
        <v>37171.199999999997</v>
      </c>
      <c r="H20" s="128">
        <v>177171.20000000001</v>
      </c>
    </row>
    <row r="21" spans="1:8" ht="15.75" x14ac:dyDescent="0.3">
      <c r="A21" s="125">
        <v>5.2</v>
      </c>
      <c r="B21" s="129" t="s">
        <v>192</v>
      </c>
      <c r="C21" s="130"/>
      <c r="D21" s="130"/>
      <c r="E21" s="128">
        <v>0</v>
      </c>
      <c r="F21" s="130"/>
      <c r="G21" s="130"/>
      <c r="H21" s="128">
        <v>0</v>
      </c>
    </row>
    <row r="22" spans="1:8" ht="15.75" x14ac:dyDescent="0.3">
      <c r="A22" s="125">
        <v>5.3</v>
      </c>
      <c r="B22" s="129" t="s">
        <v>193</v>
      </c>
      <c r="C22" s="130"/>
      <c r="D22" s="130"/>
      <c r="E22" s="128">
        <v>0</v>
      </c>
      <c r="F22" s="130"/>
      <c r="G22" s="130"/>
      <c r="H22" s="128">
        <v>0</v>
      </c>
    </row>
    <row r="23" spans="1:8" ht="15.75" x14ac:dyDescent="0.3">
      <c r="A23" s="125" t="s">
        <v>194</v>
      </c>
      <c r="B23" s="131" t="s">
        <v>195</v>
      </c>
      <c r="C23" s="130">
        <v>0</v>
      </c>
      <c r="D23" s="130">
        <v>5690412</v>
      </c>
      <c r="E23" s="128">
        <v>5690412</v>
      </c>
      <c r="F23" s="130">
        <v>90000</v>
      </c>
      <c r="G23" s="130">
        <v>5656375.3300000001</v>
      </c>
      <c r="H23" s="128">
        <v>5746375.3300000001</v>
      </c>
    </row>
    <row r="24" spans="1:8" ht="15.75" x14ac:dyDescent="0.3">
      <c r="A24" s="125" t="s">
        <v>196</v>
      </c>
      <c r="B24" s="131" t="s">
        <v>197</v>
      </c>
      <c r="C24" s="130">
        <v>0</v>
      </c>
      <c r="D24" s="130">
        <v>6814173.7999999998</v>
      </c>
      <c r="E24" s="128">
        <v>6814173.7999999998</v>
      </c>
      <c r="F24" s="130">
        <v>0</v>
      </c>
      <c r="G24" s="130">
        <v>7774666.2400000002</v>
      </c>
      <c r="H24" s="128">
        <v>7774666.2400000002</v>
      </c>
    </row>
    <row r="25" spans="1:8" ht="15.75" x14ac:dyDescent="0.3">
      <c r="A25" s="125" t="s">
        <v>198</v>
      </c>
      <c r="B25" s="132" t="s">
        <v>199</v>
      </c>
      <c r="C25" s="130">
        <v>0</v>
      </c>
      <c r="D25" s="130">
        <v>671023.56999999995</v>
      </c>
      <c r="E25" s="128">
        <v>671023.56999999995</v>
      </c>
      <c r="F25" s="130">
        <v>0</v>
      </c>
      <c r="G25" s="130">
        <v>0</v>
      </c>
      <c r="H25" s="128">
        <v>0</v>
      </c>
    </row>
    <row r="26" spans="1:8" ht="15.75" x14ac:dyDescent="0.3">
      <c r="A26" s="125" t="s">
        <v>200</v>
      </c>
      <c r="B26" s="131" t="s">
        <v>201</v>
      </c>
      <c r="C26" s="130">
        <v>0</v>
      </c>
      <c r="D26" s="130">
        <v>15811559.869999999</v>
      </c>
      <c r="E26" s="128">
        <v>15811559.869999999</v>
      </c>
      <c r="F26" s="130">
        <v>0</v>
      </c>
      <c r="G26" s="130">
        <v>5174907.6399999997</v>
      </c>
      <c r="H26" s="128">
        <v>5174907.6399999997</v>
      </c>
    </row>
    <row r="27" spans="1:8" ht="15.75" x14ac:dyDescent="0.3">
      <c r="A27" s="125" t="s">
        <v>202</v>
      </c>
      <c r="B27" s="131" t="s">
        <v>203</v>
      </c>
      <c r="C27" s="130">
        <v>0</v>
      </c>
      <c r="D27" s="130">
        <v>0</v>
      </c>
      <c r="E27" s="128">
        <v>0</v>
      </c>
      <c r="F27" s="130">
        <v>0</v>
      </c>
      <c r="G27" s="130">
        <v>0</v>
      </c>
      <c r="H27" s="128">
        <v>0</v>
      </c>
    </row>
    <row r="28" spans="1:8" ht="15.75" x14ac:dyDescent="0.3">
      <c r="A28" s="125">
        <v>5.4</v>
      </c>
      <c r="B28" s="129" t="s">
        <v>204</v>
      </c>
      <c r="C28" s="130">
        <v>15000</v>
      </c>
      <c r="D28" s="130">
        <v>0</v>
      </c>
      <c r="E28" s="128">
        <v>15000</v>
      </c>
      <c r="F28" s="130">
        <v>0</v>
      </c>
      <c r="G28" s="130">
        <v>0</v>
      </c>
      <c r="H28" s="128">
        <v>0</v>
      </c>
    </row>
    <row r="29" spans="1:8" ht="15.75" x14ac:dyDescent="0.3">
      <c r="A29" s="125">
        <v>5.5</v>
      </c>
      <c r="B29" s="129" t="s">
        <v>205</v>
      </c>
      <c r="C29" s="130">
        <v>989730.96</v>
      </c>
      <c r="D29" s="130">
        <v>0</v>
      </c>
      <c r="E29" s="128">
        <v>989730.96</v>
      </c>
      <c r="F29" s="130">
        <v>15000</v>
      </c>
      <c r="G29" s="130">
        <v>0</v>
      </c>
      <c r="H29" s="128">
        <v>15000</v>
      </c>
    </row>
    <row r="30" spans="1:8" ht="15.75" x14ac:dyDescent="0.3">
      <c r="A30" s="125">
        <v>5.6</v>
      </c>
      <c r="B30" s="129" t="s">
        <v>206</v>
      </c>
      <c r="C30" s="130">
        <v>0</v>
      </c>
      <c r="D30" s="130">
        <v>1766756.2</v>
      </c>
      <c r="E30" s="128">
        <v>1766756.2</v>
      </c>
      <c r="F30" s="130">
        <v>0</v>
      </c>
      <c r="G30" s="130">
        <v>0</v>
      </c>
      <c r="H30" s="128">
        <v>0</v>
      </c>
    </row>
    <row r="31" spans="1:8" ht="15.75" x14ac:dyDescent="0.3">
      <c r="A31" s="125">
        <v>5.7</v>
      </c>
      <c r="B31" s="129" t="s">
        <v>207</v>
      </c>
      <c r="C31" s="130">
        <v>2177408.13</v>
      </c>
      <c r="D31" s="130">
        <v>2780248.05</v>
      </c>
      <c r="E31" s="128">
        <v>4957656.18</v>
      </c>
      <c r="F31" s="130">
        <v>0</v>
      </c>
      <c r="G31" s="130">
        <v>0</v>
      </c>
      <c r="H31" s="128">
        <v>0</v>
      </c>
    </row>
    <row r="32" spans="1:8" ht="15.75" x14ac:dyDescent="0.3">
      <c r="A32" s="125">
        <v>6</v>
      </c>
      <c r="B32" s="126" t="s">
        <v>208</v>
      </c>
      <c r="C32" s="127">
        <v>4747200</v>
      </c>
      <c r="D32" s="127">
        <v>8645859.5999999996</v>
      </c>
      <c r="E32" s="128">
        <v>13393059.6</v>
      </c>
      <c r="F32" s="127">
        <v>0</v>
      </c>
      <c r="G32" s="127">
        <v>10067200</v>
      </c>
      <c r="H32" s="128">
        <v>10067200</v>
      </c>
    </row>
    <row r="33" spans="1:8" ht="25.5" x14ac:dyDescent="0.3">
      <c r="A33" s="125">
        <v>6.1</v>
      </c>
      <c r="B33" s="129" t="s">
        <v>209</v>
      </c>
      <c r="C33" s="130">
        <v>0</v>
      </c>
      <c r="D33" s="130">
        <v>8106000</v>
      </c>
      <c r="E33" s="128">
        <v>8106000</v>
      </c>
      <c r="F33" s="130">
        <v>0</v>
      </c>
      <c r="G33" s="130">
        <v>6195200</v>
      </c>
      <c r="H33" s="128">
        <v>6195200</v>
      </c>
    </row>
    <row r="34" spans="1:8" ht="25.5" x14ac:dyDescent="0.3">
      <c r="A34" s="125">
        <v>6.2</v>
      </c>
      <c r="B34" s="129" t="s">
        <v>210</v>
      </c>
      <c r="C34" s="130">
        <v>4747200</v>
      </c>
      <c r="D34" s="130">
        <v>539859.6</v>
      </c>
      <c r="E34" s="128">
        <v>5287059.5999999996</v>
      </c>
      <c r="F34" s="130">
        <v>0</v>
      </c>
      <c r="G34" s="130">
        <v>3872000</v>
      </c>
      <c r="H34" s="128">
        <v>3872000</v>
      </c>
    </row>
    <row r="35" spans="1:8" ht="25.5" x14ac:dyDescent="0.3">
      <c r="A35" s="125">
        <v>6.3</v>
      </c>
      <c r="B35" s="129" t="s">
        <v>211</v>
      </c>
      <c r="C35" s="130"/>
      <c r="D35" s="130"/>
      <c r="E35" s="128">
        <v>0</v>
      </c>
      <c r="F35" s="130"/>
      <c r="G35" s="130"/>
      <c r="H35" s="128">
        <v>0</v>
      </c>
    </row>
    <row r="36" spans="1:8" ht="15.75" x14ac:dyDescent="0.3">
      <c r="A36" s="125">
        <v>6.4</v>
      </c>
      <c r="B36" s="129" t="s">
        <v>212</v>
      </c>
      <c r="C36" s="130"/>
      <c r="D36" s="130"/>
      <c r="E36" s="128">
        <v>0</v>
      </c>
      <c r="F36" s="130"/>
      <c r="G36" s="130"/>
      <c r="H36" s="128">
        <v>0</v>
      </c>
    </row>
    <row r="37" spans="1:8" ht="15.75" x14ac:dyDescent="0.3">
      <c r="A37" s="125">
        <v>6.5</v>
      </c>
      <c r="B37" s="129" t="s">
        <v>213</v>
      </c>
      <c r="C37" s="130"/>
      <c r="D37" s="130"/>
      <c r="E37" s="128">
        <v>0</v>
      </c>
      <c r="F37" s="130"/>
      <c r="G37" s="130"/>
      <c r="H37" s="128">
        <v>0</v>
      </c>
    </row>
    <row r="38" spans="1:8" ht="25.5" x14ac:dyDescent="0.3">
      <c r="A38" s="125">
        <v>6.6</v>
      </c>
      <c r="B38" s="129" t="s">
        <v>214</v>
      </c>
      <c r="C38" s="130"/>
      <c r="D38" s="130"/>
      <c r="E38" s="128">
        <v>0</v>
      </c>
      <c r="F38" s="130"/>
      <c r="G38" s="130"/>
      <c r="H38" s="128">
        <v>0</v>
      </c>
    </row>
    <row r="39" spans="1:8" ht="25.5" x14ac:dyDescent="0.3">
      <c r="A39" s="125">
        <v>6.7</v>
      </c>
      <c r="B39" s="129" t="s">
        <v>215</v>
      </c>
      <c r="C39" s="130"/>
      <c r="D39" s="130"/>
      <c r="E39" s="128">
        <v>0</v>
      </c>
      <c r="F39" s="130"/>
      <c r="G39" s="130"/>
      <c r="H39" s="128">
        <v>0</v>
      </c>
    </row>
    <row r="40" spans="1:8" ht="15.75" x14ac:dyDescent="0.3">
      <c r="A40" s="125">
        <v>7</v>
      </c>
      <c r="B40" s="126" t="s">
        <v>216</v>
      </c>
      <c r="C40" s="127">
        <v>4551787</v>
      </c>
      <c r="D40" s="127">
        <v>5268195</v>
      </c>
      <c r="E40" s="128">
        <v>9819982</v>
      </c>
      <c r="F40" s="127">
        <v>4933060</v>
      </c>
      <c r="G40" s="127">
        <v>6250532</v>
      </c>
      <c r="H40" s="128">
        <v>11183592</v>
      </c>
    </row>
    <row r="41" spans="1:8" ht="25.5" x14ac:dyDescent="0.3">
      <c r="A41" s="125">
        <v>7.1</v>
      </c>
      <c r="B41" s="129" t="s">
        <v>217</v>
      </c>
      <c r="C41" s="130">
        <v>50929</v>
      </c>
      <c r="D41" s="130">
        <v>4447</v>
      </c>
      <c r="E41" s="128">
        <v>55376</v>
      </c>
      <c r="F41" s="130">
        <v>55</v>
      </c>
      <c r="G41" s="130">
        <v>134061</v>
      </c>
      <c r="H41" s="128">
        <v>134116</v>
      </c>
    </row>
    <row r="42" spans="1:8" ht="25.5" x14ac:dyDescent="0.3">
      <c r="A42" s="125">
        <v>7.2</v>
      </c>
      <c r="B42" s="129" t="s">
        <v>218</v>
      </c>
      <c r="C42" s="130">
        <v>1636762</v>
      </c>
      <c r="D42" s="130">
        <v>2309107</v>
      </c>
      <c r="E42" s="128">
        <v>3945869</v>
      </c>
      <c r="F42" s="130">
        <v>1719703</v>
      </c>
      <c r="G42" s="130">
        <v>2475484</v>
      </c>
      <c r="H42" s="128">
        <v>4195187</v>
      </c>
    </row>
    <row r="43" spans="1:8" ht="25.5" x14ac:dyDescent="0.3">
      <c r="A43" s="125">
        <v>7.3</v>
      </c>
      <c r="B43" s="129" t="s">
        <v>219</v>
      </c>
      <c r="C43" s="130">
        <v>697494</v>
      </c>
      <c r="D43" s="130">
        <v>570878</v>
      </c>
      <c r="E43" s="128">
        <v>1268372</v>
      </c>
      <c r="F43" s="130">
        <v>975959</v>
      </c>
      <c r="G43" s="130">
        <v>825048</v>
      </c>
      <c r="H43" s="128">
        <v>1801007</v>
      </c>
    </row>
    <row r="44" spans="1:8" ht="25.5" x14ac:dyDescent="0.3">
      <c r="A44" s="125">
        <v>7.4</v>
      </c>
      <c r="B44" s="129" t="s">
        <v>220</v>
      </c>
      <c r="C44" s="77">
        <v>2166602</v>
      </c>
      <c r="D44" s="130">
        <v>2383763</v>
      </c>
      <c r="E44" s="128">
        <v>4550365</v>
      </c>
      <c r="F44" s="130">
        <v>2237343</v>
      </c>
      <c r="G44" s="130">
        <v>2815939</v>
      </c>
      <c r="H44" s="128">
        <v>5053282</v>
      </c>
    </row>
    <row r="45" spans="1:8" ht="15.75" x14ac:dyDescent="0.3">
      <c r="A45" s="125">
        <v>8</v>
      </c>
      <c r="B45" s="126" t="s">
        <v>221</v>
      </c>
      <c r="C45" s="130"/>
      <c r="D45" s="130"/>
      <c r="E45" s="128">
        <v>0</v>
      </c>
      <c r="F45" s="130"/>
      <c r="G45" s="130"/>
      <c r="H45" s="128">
        <v>0</v>
      </c>
    </row>
    <row r="46" spans="1:8" ht="15.75" x14ac:dyDescent="0.3">
      <c r="A46" s="125">
        <v>8.1</v>
      </c>
      <c r="B46" s="129" t="s">
        <v>222</v>
      </c>
      <c r="C46" s="130"/>
      <c r="D46" s="130"/>
      <c r="E46" s="128">
        <v>0</v>
      </c>
      <c r="F46" s="130"/>
      <c r="G46" s="130"/>
      <c r="H46" s="128">
        <v>0</v>
      </c>
    </row>
    <row r="47" spans="1:8" ht="15.75" x14ac:dyDescent="0.3">
      <c r="A47" s="125">
        <v>8.1999999999999993</v>
      </c>
      <c r="B47" s="129" t="s">
        <v>223</v>
      </c>
      <c r="C47" s="130"/>
      <c r="D47" s="130"/>
      <c r="E47" s="128">
        <v>0</v>
      </c>
      <c r="F47" s="130"/>
      <c r="G47" s="130"/>
      <c r="H47" s="128">
        <v>0</v>
      </c>
    </row>
    <row r="48" spans="1:8" ht="15.75" x14ac:dyDescent="0.3">
      <c r="A48" s="125">
        <v>8.3000000000000007</v>
      </c>
      <c r="B48" s="129" t="s">
        <v>224</v>
      </c>
      <c r="C48" s="130"/>
      <c r="D48" s="130"/>
      <c r="E48" s="128">
        <v>0</v>
      </c>
      <c r="F48" s="130"/>
      <c r="G48" s="130"/>
      <c r="H48" s="128">
        <v>0</v>
      </c>
    </row>
    <row r="49" spans="1:8" ht="15.75" x14ac:dyDescent="0.3">
      <c r="A49" s="125">
        <v>8.4</v>
      </c>
      <c r="B49" s="129" t="s">
        <v>225</v>
      </c>
      <c r="C49" s="130"/>
      <c r="D49" s="130"/>
      <c r="E49" s="128">
        <v>0</v>
      </c>
      <c r="F49" s="130"/>
      <c r="G49" s="130"/>
      <c r="H49" s="128">
        <v>0</v>
      </c>
    </row>
    <row r="50" spans="1:8" ht="15.75" x14ac:dyDescent="0.3">
      <c r="A50" s="125">
        <v>8.5</v>
      </c>
      <c r="B50" s="129" t="s">
        <v>226</v>
      </c>
      <c r="C50" s="130"/>
      <c r="D50" s="130"/>
      <c r="E50" s="128">
        <v>0</v>
      </c>
      <c r="F50" s="130"/>
      <c r="G50" s="130"/>
      <c r="H50" s="128">
        <v>0</v>
      </c>
    </row>
    <row r="51" spans="1:8" ht="15.75" x14ac:dyDescent="0.3">
      <c r="A51" s="125">
        <v>8.6</v>
      </c>
      <c r="B51" s="129" t="s">
        <v>227</v>
      </c>
      <c r="C51" s="130"/>
      <c r="D51" s="130"/>
      <c r="E51" s="128">
        <v>0</v>
      </c>
      <c r="F51" s="130"/>
      <c r="G51" s="130"/>
      <c r="H51" s="128">
        <v>0</v>
      </c>
    </row>
    <row r="52" spans="1:8" ht="15.75" x14ac:dyDescent="0.3">
      <c r="A52" s="125">
        <v>8.6999999999999993</v>
      </c>
      <c r="B52" s="129" t="s">
        <v>228</v>
      </c>
      <c r="C52" s="130"/>
      <c r="D52" s="130"/>
      <c r="E52" s="128">
        <v>0</v>
      </c>
      <c r="F52" s="130"/>
      <c r="G52" s="130"/>
      <c r="H52" s="128">
        <v>0</v>
      </c>
    </row>
    <row r="53" spans="1:8" ht="16.5" thickBot="1" x14ac:dyDescent="0.35">
      <c r="A53" s="133">
        <v>9</v>
      </c>
      <c r="B53" s="134" t="s">
        <v>229</v>
      </c>
      <c r="C53" s="135"/>
      <c r="D53" s="135"/>
      <c r="E53" s="136">
        <v>0</v>
      </c>
      <c r="F53" s="135"/>
      <c r="G53" s="135"/>
      <c r="H53" s="128">
        <v>0</v>
      </c>
    </row>
  </sheetData>
  <mergeCells count="4">
    <mergeCell ref="A5:A6"/>
    <mergeCell ref="B5:B6"/>
    <mergeCell ref="C5:E5"/>
    <mergeCell ref="F5:H5"/>
  </mergeCells>
  <pageMargins left="0.25" right="0.25"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7A58F-766F-47BD-AB56-300B8FF52141}">
  <dimension ref="A1:G33"/>
  <sheetViews>
    <sheetView zoomScaleNormal="100" workbookViewId="0">
      <pane xSplit="1" ySplit="4" topLeftCell="B5" activePane="bottomRight" state="frozen"/>
      <selection activeCell="C22" sqref="C22"/>
      <selection pane="topRight" activeCell="C22" sqref="C22"/>
      <selection pane="bottomLeft" activeCell="C22" sqref="C22"/>
      <selection pane="bottomRight" activeCell="E26" sqref="E26"/>
    </sheetView>
  </sheetViews>
  <sheetFormatPr defaultColWidth="9.140625" defaultRowHeight="12.75" x14ac:dyDescent="0.2"/>
  <cols>
    <col min="1" max="1" width="9.5703125" style="17" bestFit="1" customWidth="1"/>
    <col min="2" max="2" width="93.5703125" style="17" customWidth="1"/>
    <col min="3" max="3" width="12.7109375" style="17" customWidth="1"/>
    <col min="4" max="7" width="13" style="89" customWidth="1"/>
    <col min="8" max="10" width="9.7109375" style="89" customWidth="1"/>
    <col min="11" max="16384" width="9.140625" style="89"/>
  </cols>
  <sheetData>
    <row r="1" spans="1:7" ht="15" x14ac:dyDescent="0.3">
      <c r="A1" s="18" t="s">
        <v>27</v>
      </c>
      <c r="B1" s="137" t="str">
        <f>'4. Off-Balance'!B1</f>
        <v>სს სილქ ბანკი</v>
      </c>
      <c r="C1" s="20"/>
    </row>
    <row r="2" spans="1:7" ht="15" x14ac:dyDescent="0.3">
      <c r="A2" s="18" t="s">
        <v>28</v>
      </c>
      <c r="B2" s="21">
        <f>'4. Off-Balance'!B2</f>
        <v>44926</v>
      </c>
      <c r="C2" s="20"/>
    </row>
    <row r="3" spans="1:7" ht="15" x14ac:dyDescent="0.3">
      <c r="A3" s="18"/>
      <c r="B3" s="20"/>
      <c r="C3" s="20"/>
    </row>
    <row r="4" spans="1:7" ht="15" customHeight="1" thickBot="1" x14ac:dyDescent="0.25">
      <c r="A4" s="138" t="s">
        <v>230</v>
      </c>
      <c r="B4" s="139" t="s">
        <v>13</v>
      </c>
      <c r="C4" s="138"/>
    </row>
    <row r="5" spans="1:7" ht="15" customHeight="1" x14ac:dyDescent="0.2">
      <c r="A5" s="140" t="s">
        <v>30</v>
      </c>
      <c r="B5" s="141"/>
      <c r="C5" s="142" t="s">
        <v>763</v>
      </c>
      <c r="D5" s="142" t="s">
        <v>764</v>
      </c>
      <c r="E5" s="142" t="s">
        <v>765</v>
      </c>
      <c r="F5" s="142" t="s">
        <v>766</v>
      </c>
      <c r="G5" s="142" t="s">
        <v>231</v>
      </c>
    </row>
    <row r="6" spans="1:7" ht="15" customHeight="1" x14ac:dyDescent="0.2">
      <c r="A6" s="143">
        <v>1</v>
      </c>
      <c r="B6" s="144" t="s">
        <v>232</v>
      </c>
      <c r="C6" s="145">
        <v>48626232.434000015</v>
      </c>
      <c r="D6" s="145">
        <v>58591156.152200013</v>
      </c>
      <c r="E6" s="145">
        <v>44248185.415999994</v>
      </c>
      <c r="F6" s="145">
        <v>55390784.489</v>
      </c>
      <c r="G6" s="145">
        <v>53811175.459999993</v>
      </c>
    </row>
    <row r="7" spans="1:7" ht="15" customHeight="1" x14ac:dyDescent="0.2">
      <c r="A7" s="143">
        <v>1.1000000000000001</v>
      </c>
      <c r="B7" s="146" t="s">
        <v>233</v>
      </c>
      <c r="C7" s="147">
        <v>46683171.242000014</v>
      </c>
      <c r="D7" s="147">
        <v>55859844.179000013</v>
      </c>
      <c r="E7" s="148">
        <v>42732896.415999994</v>
      </c>
      <c r="F7" s="147">
        <v>54719003.888999999</v>
      </c>
      <c r="G7" s="147">
        <v>53453855.459999993</v>
      </c>
    </row>
    <row r="8" spans="1:7" ht="25.5" x14ac:dyDescent="0.2">
      <c r="A8" s="143" t="s">
        <v>234</v>
      </c>
      <c r="B8" s="149" t="s">
        <v>235</v>
      </c>
      <c r="C8" s="147">
        <v>0</v>
      </c>
      <c r="D8" s="147">
        <v>0</v>
      </c>
      <c r="E8" s="148">
        <v>0</v>
      </c>
      <c r="F8" s="147">
        <v>0</v>
      </c>
      <c r="G8" s="147">
        <v>0</v>
      </c>
    </row>
    <row r="9" spans="1:7" ht="15" customHeight="1" x14ac:dyDescent="0.2">
      <c r="A9" s="143">
        <v>1.2</v>
      </c>
      <c r="B9" s="146" t="s">
        <v>236</v>
      </c>
      <c r="C9" s="147">
        <v>1675200</v>
      </c>
      <c r="D9" s="147">
        <v>2531820</v>
      </c>
      <c r="E9" s="148">
        <v>1318789</v>
      </c>
      <c r="F9" s="147">
        <v>510513</v>
      </c>
      <c r="G9" s="147">
        <v>155976</v>
      </c>
    </row>
    <row r="10" spans="1:7" ht="15" customHeight="1" x14ac:dyDescent="0.2">
      <c r="A10" s="143">
        <v>1.3</v>
      </c>
      <c r="B10" s="146" t="s">
        <v>25</v>
      </c>
      <c r="C10" s="147">
        <v>267861.19199999998</v>
      </c>
      <c r="D10" s="147">
        <v>199491.97320000001</v>
      </c>
      <c r="E10" s="148">
        <v>196500</v>
      </c>
      <c r="F10" s="147">
        <v>161267.6</v>
      </c>
      <c r="G10" s="147">
        <v>201344</v>
      </c>
    </row>
    <row r="11" spans="1:7" ht="15" customHeight="1" x14ac:dyDescent="0.2">
      <c r="A11" s="143">
        <v>2</v>
      </c>
      <c r="B11" s="144" t="s">
        <v>237</v>
      </c>
      <c r="C11" s="147">
        <v>654785.6988844797</v>
      </c>
      <c r="D11" s="147">
        <v>181209.02473352003</v>
      </c>
      <c r="E11" s="148">
        <v>264348.69100150996</v>
      </c>
      <c r="F11" s="147">
        <v>7160193.2829701798</v>
      </c>
      <c r="G11" s="147">
        <v>3328281.2730880897</v>
      </c>
    </row>
    <row r="12" spans="1:7" ht="15" customHeight="1" x14ac:dyDescent="0.2">
      <c r="A12" s="143">
        <v>3</v>
      </c>
      <c r="B12" s="144" t="s">
        <v>238</v>
      </c>
      <c r="C12" s="147">
        <v>7959154.9100000001</v>
      </c>
      <c r="D12" s="147">
        <v>9340583.0187499989</v>
      </c>
      <c r="E12" s="148">
        <v>9340583.0187499989</v>
      </c>
      <c r="F12" s="147">
        <v>9340583.0187499989</v>
      </c>
      <c r="G12" s="147">
        <v>9340583.0187499989</v>
      </c>
    </row>
    <row r="13" spans="1:7" ht="15" customHeight="1" thickBot="1" x14ac:dyDescent="0.25">
      <c r="A13" s="150">
        <v>4</v>
      </c>
      <c r="B13" s="151" t="s">
        <v>239</v>
      </c>
      <c r="C13" s="152">
        <v>57240173.042884499</v>
      </c>
      <c r="D13" s="152">
        <v>68112948.195683539</v>
      </c>
      <c r="E13" s="152">
        <v>53853117.125751503</v>
      </c>
      <c r="F13" s="152">
        <v>71891560.79072018</v>
      </c>
      <c r="G13" s="152">
        <v>66480039.751838081</v>
      </c>
    </row>
    <row r="14" spans="1:7" x14ac:dyDescent="0.2">
      <c r="B14" s="153"/>
    </row>
    <row r="15" spans="1:7" x14ac:dyDescent="0.2">
      <c r="B15" s="153"/>
      <c r="C15" s="154"/>
    </row>
    <row r="16" spans="1:7" x14ac:dyDescent="0.2">
      <c r="B16" s="153"/>
      <c r="D16" s="155"/>
      <c r="E16" s="155"/>
      <c r="F16" s="155"/>
      <c r="G16" s="155"/>
    </row>
    <row r="17" spans="2:7" x14ac:dyDescent="0.2">
      <c r="B17" s="153"/>
      <c r="D17" s="155"/>
      <c r="E17" s="155"/>
      <c r="F17" s="155"/>
      <c r="G17" s="155"/>
    </row>
    <row r="18" spans="2:7" x14ac:dyDescent="0.2">
      <c r="B18" s="153"/>
      <c r="D18" s="155"/>
      <c r="E18" s="155"/>
      <c r="F18" s="155"/>
      <c r="G18" s="155"/>
    </row>
    <row r="19" spans="2:7" x14ac:dyDescent="0.2">
      <c r="D19" s="155"/>
      <c r="E19" s="155"/>
      <c r="F19" s="155"/>
      <c r="G19" s="155"/>
    </row>
    <row r="20" spans="2:7" x14ac:dyDescent="0.2">
      <c r="D20" s="155"/>
      <c r="E20" s="155"/>
      <c r="F20" s="155"/>
      <c r="G20" s="155"/>
    </row>
    <row r="21" spans="2:7" x14ac:dyDescent="0.2">
      <c r="D21" s="155"/>
      <c r="E21" s="155"/>
      <c r="F21" s="155"/>
      <c r="G21" s="155"/>
    </row>
    <row r="22" spans="2:7" x14ac:dyDescent="0.2">
      <c r="D22" s="155"/>
      <c r="E22" s="155"/>
      <c r="F22" s="155"/>
      <c r="G22" s="155"/>
    </row>
    <row r="23" spans="2:7" x14ac:dyDescent="0.2">
      <c r="D23" s="155"/>
      <c r="E23" s="155"/>
      <c r="F23" s="155"/>
      <c r="G23" s="155"/>
    </row>
    <row r="26" spans="2:7" x14ac:dyDescent="0.2">
      <c r="D26" s="156"/>
      <c r="E26" s="156"/>
      <c r="F26" s="156"/>
      <c r="G26" s="156"/>
    </row>
    <row r="27" spans="2:7" x14ac:dyDescent="0.2">
      <c r="D27" s="156"/>
      <c r="E27" s="156"/>
      <c r="F27" s="156"/>
      <c r="G27" s="156"/>
    </row>
    <row r="28" spans="2:7" x14ac:dyDescent="0.2">
      <c r="D28" s="156"/>
      <c r="E28" s="156"/>
      <c r="F28" s="156"/>
      <c r="G28" s="156"/>
    </row>
    <row r="29" spans="2:7" x14ac:dyDescent="0.2">
      <c r="D29" s="156"/>
      <c r="E29" s="156"/>
      <c r="F29" s="156"/>
      <c r="G29" s="156"/>
    </row>
    <row r="30" spans="2:7" x14ac:dyDescent="0.2">
      <c r="D30" s="156"/>
      <c r="E30" s="156"/>
      <c r="F30" s="156"/>
      <c r="G30" s="156"/>
    </row>
    <row r="31" spans="2:7" x14ac:dyDescent="0.2">
      <c r="D31" s="156"/>
      <c r="E31" s="156"/>
      <c r="F31" s="156"/>
      <c r="G31" s="156"/>
    </row>
    <row r="32" spans="2:7" x14ac:dyDescent="0.2">
      <c r="D32" s="156"/>
      <c r="E32" s="156"/>
      <c r="F32" s="156"/>
      <c r="G32" s="156"/>
    </row>
    <row r="33" spans="4:7" x14ac:dyDescent="0.2">
      <c r="D33" s="156"/>
      <c r="E33" s="156"/>
      <c r="F33" s="156"/>
      <c r="G33" s="15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FD613-C6B0-41EB-8E86-5C9AD08223AE}">
  <dimension ref="A1:F38"/>
  <sheetViews>
    <sheetView zoomScale="130" zoomScaleNormal="130" workbookViewId="0">
      <pane xSplit="1" ySplit="4" topLeftCell="B22" activePane="bottomRight" state="frozen"/>
      <selection activeCell="C22" sqref="C22"/>
      <selection pane="topRight" activeCell="C22" sqref="C22"/>
      <selection pane="bottomLeft" activeCell="C22" sqref="C22"/>
      <selection pane="bottomRight" activeCell="D33" sqref="D33"/>
    </sheetView>
  </sheetViews>
  <sheetFormatPr defaultRowHeight="15" x14ac:dyDescent="0.25"/>
  <cols>
    <col min="1" max="1" width="9.5703125" style="17" bestFit="1" customWidth="1"/>
    <col min="2" max="2" width="90.42578125" style="17" bestFit="1" customWidth="1"/>
    <col min="3" max="3" width="33.28515625" style="17" customWidth="1"/>
    <col min="5" max="5" width="41.5703125" customWidth="1"/>
  </cols>
  <sheetData>
    <row r="1" spans="1:3" x14ac:dyDescent="0.25">
      <c r="A1" s="17" t="s">
        <v>27</v>
      </c>
      <c r="B1" s="157" t="str">
        <f>'5. RWA'!B1</f>
        <v>სს სილქ ბანკი</v>
      </c>
    </row>
    <row r="2" spans="1:3" x14ac:dyDescent="0.25">
      <c r="A2" s="17" t="s">
        <v>28</v>
      </c>
      <c r="B2" s="63">
        <f>'5. RWA'!B2</f>
        <v>44926</v>
      </c>
    </row>
    <row r="4" spans="1:3" ht="16.5" customHeight="1" thickBot="1" x14ac:dyDescent="0.35">
      <c r="A4" s="158" t="s">
        <v>240</v>
      </c>
      <c r="B4" s="159" t="s">
        <v>14</v>
      </c>
      <c r="C4" s="160"/>
    </row>
    <row r="5" spans="1:3" ht="15.75" x14ac:dyDescent="0.3">
      <c r="A5" s="161"/>
      <c r="B5" s="162" t="s">
        <v>241</v>
      </c>
      <c r="C5" s="124" t="s">
        <v>242</v>
      </c>
    </row>
    <row r="6" spans="1:3" x14ac:dyDescent="0.25">
      <c r="A6" s="163">
        <v>1</v>
      </c>
      <c r="B6" s="164" t="s">
        <v>243</v>
      </c>
      <c r="C6" s="165" t="s">
        <v>244</v>
      </c>
    </row>
    <row r="7" spans="1:3" x14ac:dyDescent="0.25">
      <c r="A7" s="163">
        <v>2</v>
      </c>
      <c r="B7" s="164" t="s">
        <v>245</v>
      </c>
      <c r="C7" s="165" t="s">
        <v>246</v>
      </c>
    </row>
    <row r="8" spans="1:3" x14ac:dyDescent="0.25">
      <c r="A8" s="163">
        <v>3</v>
      </c>
      <c r="B8" s="164" t="s">
        <v>247</v>
      </c>
      <c r="C8" s="165" t="s">
        <v>246</v>
      </c>
    </row>
    <row r="9" spans="1:3" x14ac:dyDescent="0.25">
      <c r="A9" s="163">
        <v>4</v>
      </c>
      <c r="B9" s="164" t="s">
        <v>248</v>
      </c>
      <c r="C9" s="165" t="s">
        <v>246</v>
      </c>
    </row>
    <row r="10" spans="1:3" x14ac:dyDescent="0.25">
      <c r="A10" s="163">
        <v>5</v>
      </c>
      <c r="B10" s="164" t="s">
        <v>249</v>
      </c>
      <c r="C10" s="165" t="s">
        <v>250</v>
      </c>
    </row>
    <row r="11" spans="1:3" x14ac:dyDescent="0.25">
      <c r="A11" s="163">
        <v>6</v>
      </c>
      <c r="B11" s="164" t="s">
        <v>251</v>
      </c>
      <c r="C11" s="165" t="s">
        <v>250</v>
      </c>
    </row>
    <row r="12" spans="1:3" x14ac:dyDescent="0.25">
      <c r="A12" s="163"/>
      <c r="B12" s="646"/>
      <c r="C12" s="647"/>
    </row>
    <row r="13" spans="1:3" ht="60" x14ac:dyDescent="0.25">
      <c r="A13" s="163"/>
      <c r="B13" s="166" t="s">
        <v>252</v>
      </c>
      <c r="C13" s="167" t="s">
        <v>253</v>
      </c>
    </row>
    <row r="14" spans="1:3" ht="15.75" x14ac:dyDescent="0.3">
      <c r="A14" s="163">
        <v>1</v>
      </c>
      <c r="B14" s="168" t="s">
        <v>767</v>
      </c>
      <c r="C14" s="169" t="s">
        <v>255</v>
      </c>
    </row>
    <row r="15" spans="1:3" ht="30" x14ac:dyDescent="0.3">
      <c r="A15" s="163">
        <v>2</v>
      </c>
      <c r="B15" s="168" t="s">
        <v>254</v>
      </c>
      <c r="C15" s="168" t="s">
        <v>768</v>
      </c>
    </row>
    <row r="16" spans="1:3" ht="15.75" customHeight="1" x14ac:dyDescent="0.3">
      <c r="A16" s="163">
        <v>3</v>
      </c>
      <c r="B16" s="168" t="s">
        <v>256</v>
      </c>
      <c r="C16" s="169" t="s">
        <v>257</v>
      </c>
    </row>
    <row r="17" spans="1:6" ht="30" customHeight="1" x14ac:dyDescent="0.3">
      <c r="A17" s="163">
        <v>4</v>
      </c>
      <c r="B17" s="168" t="s">
        <v>258</v>
      </c>
      <c r="C17" s="169" t="s">
        <v>259</v>
      </c>
    </row>
    <row r="18" spans="1:6" ht="15.75" x14ac:dyDescent="0.3">
      <c r="A18" s="163">
        <v>5</v>
      </c>
      <c r="B18" s="170" t="s">
        <v>260</v>
      </c>
      <c r="C18" s="168" t="s">
        <v>261</v>
      </c>
      <c r="E18" s="171"/>
      <c r="F18" s="44"/>
    </row>
    <row r="19" spans="1:6" ht="30" x14ac:dyDescent="0.3">
      <c r="A19" s="163">
        <v>6</v>
      </c>
      <c r="B19" s="170" t="s">
        <v>262</v>
      </c>
      <c r="C19" s="168" t="s">
        <v>263</v>
      </c>
      <c r="E19" s="171"/>
      <c r="F19" s="44"/>
    </row>
    <row r="20" spans="1:6" ht="15.75" x14ac:dyDescent="0.3">
      <c r="A20" s="163">
        <v>7</v>
      </c>
      <c r="B20" s="170" t="s">
        <v>769</v>
      </c>
      <c r="C20" s="168" t="s">
        <v>265</v>
      </c>
      <c r="E20" s="171"/>
      <c r="F20" s="44"/>
    </row>
    <row r="21" spans="1:6" ht="15.75" x14ac:dyDescent="0.3">
      <c r="A21" s="163">
        <v>8</v>
      </c>
      <c r="B21" s="170" t="s">
        <v>264</v>
      </c>
      <c r="C21" s="168" t="s">
        <v>770</v>
      </c>
      <c r="E21" s="171"/>
      <c r="F21" s="44"/>
    </row>
    <row r="22" spans="1:6" ht="15" customHeight="1" x14ac:dyDescent="0.3">
      <c r="A22" s="163">
        <v>9</v>
      </c>
      <c r="B22" s="170" t="s">
        <v>266</v>
      </c>
      <c r="C22" s="168" t="s">
        <v>267</v>
      </c>
      <c r="E22" s="171"/>
      <c r="F22" s="44"/>
    </row>
    <row r="23" spans="1:6" ht="29.25" customHeight="1" x14ac:dyDescent="0.3">
      <c r="A23" s="163">
        <v>10</v>
      </c>
      <c r="B23" s="170" t="s">
        <v>771</v>
      </c>
      <c r="C23" s="168" t="s">
        <v>772</v>
      </c>
      <c r="E23" s="171"/>
      <c r="F23" s="44"/>
    </row>
    <row r="24" spans="1:6" ht="15.75" x14ac:dyDescent="0.3">
      <c r="A24" s="163"/>
      <c r="B24" s="168"/>
      <c r="C24" s="168"/>
      <c r="E24" s="171"/>
      <c r="F24" s="44"/>
    </row>
    <row r="25" spans="1:6" x14ac:dyDescent="0.25">
      <c r="A25" s="163"/>
      <c r="B25" s="648" t="s">
        <v>268</v>
      </c>
      <c r="C25" s="649"/>
      <c r="E25" s="171"/>
      <c r="F25" s="44"/>
    </row>
    <row r="26" spans="1:6" ht="15" customHeight="1" x14ac:dyDescent="0.25">
      <c r="A26" s="163">
        <v>1</v>
      </c>
      <c r="B26" s="164" t="s">
        <v>775</v>
      </c>
      <c r="C26" s="633">
        <v>0.59997710000000004</v>
      </c>
      <c r="E26" s="171"/>
      <c r="F26" s="44"/>
    </row>
    <row r="27" spans="1:6" x14ac:dyDescent="0.25">
      <c r="A27" s="163">
        <v>2</v>
      </c>
      <c r="B27" s="172" t="s">
        <v>269</v>
      </c>
      <c r="C27" s="633">
        <v>0.37136829999999998</v>
      </c>
      <c r="E27" s="171"/>
      <c r="F27" s="44"/>
    </row>
    <row r="28" spans="1:6" x14ac:dyDescent="0.25">
      <c r="A28" s="163"/>
      <c r="B28" s="172" t="s">
        <v>773</v>
      </c>
      <c r="C28" s="629">
        <v>2.8595800000000001E-2</v>
      </c>
      <c r="E28" s="171"/>
      <c r="F28" s="44"/>
    </row>
    <row r="29" spans="1:6" x14ac:dyDescent="0.25">
      <c r="A29" s="163"/>
      <c r="B29" s="164"/>
      <c r="C29" s="173"/>
      <c r="E29" s="171"/>
      <c r="F29" s="44"/>
    </row>
    <row r="30" spans="1:6" x14ac:dyDescent="0.25">
      <c r="A30" s="163"/>
      <c r="B30" s="648" t="s">
        <v>270</v>
      </c>
      <c r="C30" s="649"/>
      <c r="E30" s="171"/>
      <c r="F30" s="44"/>
    </row>
    <row r="31" spans="1:6" x14ac:dyDescent="0.25">
      <c r="A31" s="163">
        <v>1</v>
      </c>
      <c r="B31" s="164" t="s">
        <v>775</v>
      </c>
      <c r="C31" s="632">
        <v>0.59997710000000004</v>
      </c>
      <c r="E31" s="171"/>
      <c r="F31" s="44"/>
    </row>
    <row r="32" spans="1:6" x14ac:dyDescent="0.25">
      <c r="A32" s="174">
        <v>1.1000000000000001</v>
      </c>
      <c r="B32" s="175" t="s">
        <v>271</v>
      </c>
      <c r="C32" s="630">
        <v>0.372</v>
      </c>
    </row>
    <row r="33" spans="1:3" x14ac:dyDescent="0.25">
      <c r="A33" s="174">
        <v>1.2</v>
      </c>
      <c r="B33" s="175" t="s">
        <v>272</v>
      </c>
      <c r="C33" s="630">
        <v>0.17100000000000001</v>
      </c>
    </row>
    <row r="34" spans="1:3" x14ac:dyDescent="0.25">
      <c r="A34" s="174">
        <v>1.3</v>
      </c>
      <c r="B34" s="175" t="s">
        <v>776</v>
      </c>
      <c r="C34" s="630">
        <v>5.7000000000000002E-2</v>
      </c>
    </row>
    <row r="35" spans="1:3" x14ac:dyDescent="0.25">
      <c r="A35" s="174">
        <v>2</v>
      </c>
      <c r="B35" s="175" t="s">
        <v>269</v>
      </c>
      <c r="C35" s="632">
        <v>0.37136829999999998</v>
      </c>
    </row>
    <row r="36" spans="1:3" x14ac:dyDescent="0.25">
      <c r="A36" s="174">
        <v>2.1</v>
      </c>
      <c r="B36" s="175" t="s">
        <v>777</v>
      </c>
      <c r="C36" s="631">
        <v>0.37140000000000001</v>
      </c>
    </row>
    <row r="37" spans="1:3" x14ac:dyDescent="0.25">
      <c r="A37" s="176" t="s">
        <v>273</v>
      </c>
      <c r="B37" s="175" t="s">
        <v>778</v>
      </c>
      <c r="C37" s="631">
        <v>0.37140000000000001</v>
      </c>
    </row>
    <row r="38" spans="1:3" ht="16.5" thickBot="1" x14ac:dyDescent="0.35">
      <c r="A38" s="177"/>
      <c r="B38" s="178"/>
      <c r="C38" s="179"/>
    </row>
  </sheetData>
  <mergeCells count="3">
    <mergeCell ref="B12:C12"/>
    <mergeCell ref="B25:C25"/>
    <mergeCell ref="B30:C30"/>
  </mergeCells>
  <dataValidations count="1">
    <dataValidation type="list" allowBlank="1" showInputMessage="1" showErrorMessage="1" sqref="C6:C11" xr:uid="{DA1B46CD-B669-42F3-B6B8-262F27B2860A}">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paperSize="0" orientation="portrait" horizontalDpi="0" verticalDpi="0" copies="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38CF7-7082-4F6B-8B82-42D8393848F8}">
  <dimension ref="A1:G37"/>
  <sheetViews>
    <sheetView zoomScale="130" zoomScaleNormal="130" workbookViewId="0">
      <pane xSplit="1" ySplit="5" topLeftCell="B7" activePane="bottomRight" state="frozen"/>
      <selection activeCell="C22" sqref="C22"/>
      <selection pane="topRight" activeCell="C22" sqref="C22"/>
      <selection pane="bottomLeft" activeCell="C22" sqref="C22"/>
      <selection pane="bottomRight" activeCell="G15" sqref="G15"/>
    </sheetView>
  </sheetViews>
  <sheetFormatPr defaultRowHeight="15" x14ac:dyDescent="0.25"/>
  <cols>
    <col min="1" max="1" width="9.5703125" style="17" bestFit="1" customWidth="1"/>
    <col min="2" max="2" width="47.5703125" style="17" customWidth="1"/>
    <col min="3" max="3" width="28" style="17" customWidth="1"/>
    <col min="4" max="4" width="22.42578125" style="17" customWidth="1"/>
    <col min="5" max="5" width="18.85546875" style="17" customWidth="1"/>
    <col min="6" max="6" width="12" bestFit="1" customWidth="1"/>
    <col min="7" max="7" width="12.5703125" bestFit="1" customWidth="1"/>
  </cols>
  <sheetData>
    <row r="1" spans="1:5" ht="15.75" x14ac:dyDescent="0.3">
      <c r="A1" s="18" t="s">
        <v>27</v>
      </c>
      <c r="B1" s="137" t="str">
        <f>'6. Administrators-shareholders'!B1</f>
        <v>სს სილქ ბანკი</v>
      </c>
    </row>
    <row r="2" spans="1:5" s="18" customFormat="1" ht="15.75" customHeight="1" x14ac:dyDescent="0.3">
      <c r="A2" s="18" t="s">
        <v>28</v>
      </c>
      <c r="B2" s="180">
        <f>'6. Administrators-shareholders'!B2</f>
        <v>44926</v>
      </c>
    </row>
    <row r="3" spans="1:5" s="18" customFormat="1" ht="15.75" customHeight="1" x14ac:dyDescent="0.3"/>
    <row r="4" spans="1:5" s="18" customFormat="1" ht="29.45" customHeight="1" thickBot="1" x14ac:dyDescent="0.35">
      <c r="A4" s="181" t="s">
        <v>274</v>
      </c>
      <c r="B4" s="650" t="s">
        <v>15</v>
      </c>
      <c r="C4" s="650"/>
      <c r="D4" s="650"/>
      <c r="E4" s="182" t="s">
        <v>74</v>
      </c>
    </row>
    <row r="5" spans="1:5" s="187" customFormat="1" ht="17.45" customHeight="1" x14ac:dyDescent="0.25">
      <c r="A5" s="183"/>
      <c r="B5" s="184"/>
      <c r="C5" s="185" t="s">
        <v>275</v>
      </c>
      <c r="D5" s="185" t="s">
        <v>276</v>
      </c>
      <c r="E5" s="186" t="s">
        <v>277</v>
      </c>
    </row>
    <row r="6" spans="1:5" ht="14.45" customHeight="1" x14ac:dyDescent="0.25">
      <c r="A6" s="188"/>
      <c r="B6" s="651" t="s">
        <v>278</v>
      </c>
      <c r="C6" s="651" t="s">
        <v>279</v>
      </c>
      <c r="D6" s="652" t="s">
        <v>280</v>
      </c>
      <c r="E6" s="653"/>
    </row>
    <row r="7" spans="1:5" ht="99.6" customHeight="1" x14ac:dyDescent="0.25">
      <c r="A7" s="188"/>
      <c r="B7" s="651"/>
      <c r="C7" s="651"/>
      <c r="D7" s="190" t="s">
        <v>281</v>
      </c>
      <c r="E7" s="191" t="s">
        <v>282</v>
      </c>
    </row>
    <row r="8" spans="1:5" x14ac:dyDescent="0.25">
      <c r="A8" s="192">
        <v>1</v>
      </c>
      <c r="B8" s="193" t="s">
        <v>81</v>
      </c>
      <c r="C8" s="194">
        <v>1857441.77</v>
      </c>
      <c r="D8" s="194"/>
      <c r="E8" s="195">
        <v>1857441.77</v>
      </c>
    </row>
    <row r="9" spans="1:5" x14ac:dyDescent="0.25">
      <c r="A9" s="192">
        <v>2</v>
      </c>
      <c r="B9" s="193" t="s">
        <v>82</v>
      </c>
      <c r="C9" s="194">
        <v>2047551.4200000002</v>
      </c>
      <c r="D9" s="194"/>
      <c r="E9" s="195">
        <v>2047551.4200000002</v>
      </c>
    </row>
    <row r="10" spans="1:5" x14ac:dyDescent="0.25">
      <c r="A10" s="192">
        <v>3</v>
      </c>
      <c r="B10" s="193" t="s">
        <v>283</v>
      </c>
      <c r="C10" s="194">
        <v>7953303.6699999999</v>
      </c>
      <c r="D10" s="194"/>
      <c r="E10" s="195">
        <v>7953303.6699999999</v>
      </c>
    </row>
    <row r="11" spans="1:5" x14ac:dyDescent="0.25">
      <c r="A11" s="192">
        <v>4</v>
      </c>
      <c r="B11" s="193" t="s">
        <v>84</v>
      </c>
      <c r="C11" s="194">
        <v>0</v>
      </c>
      <c r="D11" s="194"/>
      <c r="E11" s="195">
        <v>0</v>
      </c>
    </row>
    <row r="12" spans="1:5" x14ac:dyDescent="0.25">
      <c r="A12" s="192">
        <v>5</v>
      </c>
      <c r="B12" s="193" t="s">
        <v>85</v>
      </c>
      <c r="C12" s="194">
        <v>31295100.110000003</v>
      </c>
      <c r="D12" s="194"/>
      <c r="E12" s="195">
        <v>31295100.110000003</v>
      </c>
    </row>
    <row r="13" spans="1:5" x14ac:dyDescent="0.25">
      <c r="A13" s="192">
        <v>6.1</v>
      </c>
      <c r="B13" s="193" t="s">
        <v>86</v>
      </c>
      <c r="C13" s="196">
        <v>19469777.010000002</v>
      </c>
      <c r="D13" s="194"/>
      <c r="E13" s="195">
        <v>19469777.010000002</v>
      </c>
    </row>
    <row r="14" spans="1:5" x14ac:dyDescent="0.25">
      <c r="A14" s="192">
        <v>6.2</v>
      </c>
      <c r="B14" s="197" t="s">
        <v>87</v>
      </c>
      <c r="C14" s="196">
        <v>-818168.77999999991</v>
      </c>
      <c r="D14" s="194"/>
      <c r="E14" s="195">
        <v>-818168.77999999991</v>
      </c>
    </row>
    <row r="15" spans="1:5" x14ac:dyDescent="0.25">
      <c r="A15" s="192">
        <v>6</v>
      </c>
      <c r="B15" s="193" t="s">
        <v>284</v>
      </c>
      <c r="C15" s="194">
        <v>18651608.23</v>
      </c>
      <c r="D15" s="194"/>
      <c r="E15" s="195">
        <v>18651608.23</v>
      </c>
    </row>
    <row r="16" spans="1:5" x14ac:dyDescent="0.25">
      <c r="A16" s="192">
        <v>7</v>
      </c>
      <c r="B16" s="193" t="s">
        <v>89</v>
      </c>
      <c r="C16" s="194">
        <v>1052866.17</v>
      </c>
      <c r="D16" s="194"/>
      <c r="E16" s="195">
        <v>1052866.17</v>
      </c>
    </row>
    <row r="17" spans="1:7" x14ac:dyDescent="0.25">
      <c r="A17" s="192">
        <v>8</v>
      </c>
      <c r="B17" s="193" t="s">
        <v>90</v>
      </c>
      <c r="C17" s="194">
        <v>264193.33999999997</v>
      </c>
      <c r="D17" s="194"/>
      <c r="E17" s="195">
        <v>264193.33999999997</v>
      </c>
      <c r="F17" s="198"/>
      <c r="G17" s="198"/>
    </row>
    <row r="18" spans="1:7" x14ac:dyDescent="0.25">
      <c r="A18" s="192">
        <v>9</v>
      </c>
      <c r="B18" s="193" t="s">
        <v>91</v>
      </c>
      <c r="C18" s="194">
        <v>20000</v>
      </c>
      <c r="D18" s="194"/>
      <c r="E18" s="195">
        <v>20000</v>
      </c>
      <c r="G18" s="198"/>
    </row>
    <row r="19" spans="1:7" ht="25.5" x14ac:dyDescent="0.25">
      <c r="A19" s="192">
        <v>10</v>
      </c>
      <c r="B19" s="193" t="s">
        <v>92</v>
      </c>
      <c r="C19" s="194">
        <v>16367478.410000004</v>
      </c>
      <c r="D19" s="194">
        <v>278009.04000000004</v>
      </c>
      <c r="E19" s="195">
        <v>16089469.370000005</v>
      </c>
      <c r="G19" s="198"/>
    </row>
    <row r="20" spans="1:7" x14ac:dyDescent="0.25">
      <c r="A20" s="192">
        <v>11</v>
      </c>
      <c r="B20" s="193" t="s">
        <v>93</v>
      </c>
      <c r="C20" s="194">
        <v>3963510.88</v>
      </c>
      <c r="D20" s="194"/>
      <c r="E20" s="195">
        <v>3963510.88</v>
      </c>
    </row>
    <row r="21" spans="1:7" ht="39" thickBot="1" x14ac:dyDescent="0.3">
      <c r="A21" s="199"/>
      <c r="B21" s="200" t="s">
        <v>285</v>
      </c>
      <c r="C21" s="201">
        <v>83473054</v>
      </c>
      <c r="D21" s="201">
        <v>278009.04000000004</v>
      </c>
      <c r="E21" s="202">
        <v>83195044.960000008</v>
      </c>
    </row>
    <row r="22" spans="1:7" x14ac:dyDescent="0.25">
      <c r="A22"/>
      <c r="B22"/>
      <c r="C22"/>
      <c r="D22"/>
      <c r="E22"/>
    </row>
    <row r="23" spans="1:7" s="50" customFormat="1" x14ac:dyDescent="0.25">
      <c r="C23" s="203"/>
      <c r="D23" s="203"/>
      <c r="E23" s="203"/>
    </row>
    <row r="25" spans="1:7" s="17" customFormat="1" x14ac:dyDescent="0.25">
      <c r="B25" s="204"/>
      <c r="F25"/>
      <c r="G25"/>
    </row>
    <row r="26" spans="1:7" s="17" customFormat="1" x14ac:dyDescent="0.25">
      <c r="B26" s="205"/>
      <c r="F26"/>
      <c r="G26"/>
    </row>
    <row r="27" spans="1:7" s="17" customFormat="1" x14ac:dyDescent="0.25">
      <c r="B27" s="204"/>
      <c r="F27"/>
      <c r="G27"/>
    </row>
    <row r="28" spans="1:7" s="17" customFormat="1" x14ac:dyDescent="0.25">
      <c r="B28" s="204"/>
      <c r="F28"/>
      <c r="G28"/>
    </row>
    <row r="29" spans="1:7" s="17" customFormat="1" x14ac:dyDescent="0.25">
      <c r="B29" s="204"/>
      <c r="F29"/>
      <c r="G29"/>
    </row>
    <row r="30" spans="1:7" s="17" customFormat="1" x14ac:dyDescent="0.25">
      <c r="B30" s="204"/>
      <c r="F30"/>
      <c r="G30"/>
    </row>
    <row r="31" spans="1:7" s="17" customFormat="1" x14ac:dyDescent="0.25">
      <c r="B31" s="204"/>
      <c r="F31"/>
      <c r="G31"/>
    </row>
    <row r="32" spans="1:7" s="17" customFormat="1" x14ac:dyDescent="0.25">
      <c r="B32" s="205"/>
      <c r="F32"/>
      <c r="G32"/>
    </row>
    <row r="33" spans="2:7" s="17" customFormat="1" x14ac:dyDescent="0.25">
      <c r="B33" s="205"/>
      <c r="F33"/>
      <c r="G33"/>
    </row>
    <row r="34" spans="2:7" s="17" customFormat="1" x14ac:dyDescent="0.25">
      <c r="B34" s="205"/>
      <c r="F34"/>
      <c r="G34"/>
    </row>
    <row r="35" spans="2:7" s="17" customFormat="1" x14ac:dyDescent="0.25">
      <c r="B35" s="205"/>
      <c r="F35"/>
      <c r="G35"/>
    </row>
    <row r="36" spans="2:7" s="17" customFormat="1" x14ac:dyDescent="0.25">
      <c r="B36" s="205"/>
      <c r="F36"/>
      <c r="G36"/>
    </row>
    <row r="37" spans="2:7" s="17" customFormat="1" x14ac:dyDescent="0.25">
      <c r="B37" s="205"/>
      <c r="F37"/>
      <c r="G37"/>
    </row>
  </sheetData>
  <mergeCells count="4">
    <mergeCell ref="B4:D4"/>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39CBD-9DFF-47CC-90F3-2AB6EF78E787}">
  <dimension ref="A1:I33"/>
  <sheetViews>
    <sheetView zoomScale="115" zoomScaleNormal="115" workbookViewId="0">
      <pane xSplit="1" ySplit="4" topLeftCell="B5" activePane="bottomRight" state="frozen"/>
      <selection activeCell="C22" sqref="C22"/>
      <selection pane="topRight" activeCell="C22" sqref="C22"/>
      <selection pane="bottomLeft" activeCell="C22" sqref="C22"/>
      <selection pane="bottomRight" activeCell="C5" sqref="C5:C13"/>
    </sheetView>
  </sheetViews>
  <sheetFormatPr defaultRowHeight="15" outlineLevelRow="1" x14ac:dyDescent="0.25"/>
  <cols>
    <col min="1" max="1" width="9.5703125" style="17" bestFit="1" customWidth="1"/>
    <col min="2" max="2" width="114.28515625" style="17" customWidth="1"/>
    <col min="3" max="3" width="18.85546875" customWidth="1"/>
    <col min="4" max="4" width="25.42578125" customWidth="1"/>
    <col min="5" max="5" width="24.28515625" customWidth="1"/>
    <col min="6" max="6" width="24" customWidth="1"/>
    <col min="7" max="7" width="10" bestFit="1" customWidth="1"/>
    <col min="8" max="8" width="12" bestFit="1" customWidth="1"/>
    <col min="9" max="9" width="12.5703125" bestFit="1" customWidth="1"/>
  </cols>
  <sheetData>
    <row r="1" spans="1:6" ht="15.75" x14ac:dyDescent="0.3">
      <c r="A1" s="18" t="s">
        <v>27</v>
      </c>
      <c r="B1" s="137" t="str">
        <f>'7. LI1'!B1</f>
        <v>სს სილქ ბანკი</v>
      </c>
    </row>
    <row r="2" spans="1:6" s="18" customFormat="1" ht="15.75" customHeight="1" x14ac:dyDescent="0.3">
      <c r="A2" s="18" t="s">
        <v>28</v>
      </c>
      <c r="B2" s="180">
        <f>'7. LI1'!B2</f>
        <v>44926</v>
      </c>
      <c r="C2"/>
      <c r="D2"/>
      <c r="E2"/>
      <c r="F2"/>
    </row>
    <row r="3" spans="1:6" s="18" customFormat="1" ht="15.75" customHeight="1" x14ac:dyDescent="0.3">
      <c r="C3"/>
      <c r="D3"/>
      <c r="E3"/>
      <c r="F3"/>
    </row>
    <row r="4" spans="1:6" s="18" customFormat="1" ht="26.25" thickBot="1" x14ac:dyDescent="0.35">
      <c r="A4" s="18" t="s">
        <v>286</v>
      </c>
      <c r="B4" s="206" t="s">
        <v>16</v>
      </c>
      <c r="C4" s="182" t="s">
        <v>74</v>
      </c>
      <c r="D4"/>
      <c r="E4"/>
      <c r="F4"/>
    </row>
    <row r="5" spans="1:6" ht="26.25" x14ac:dyDescent="0.25">
      <c r="A5" s="207">
        <v>1</v>
      </c>
      <c r="B5" s="208" t="s">
        <v>287</v>
      </c>
      <c r="C5" s="209">
        <f>'7. LI1'!E21</f>
        <v>83195044.960000008</v>
      </c>
    </row>
    <row r="6" spans="1:6" x14ac:dyDescent="0.25">
      <c r="A6" s="125">
        <v>2.1</v>
      </c>
      <c r="B6" s="210" t="s">
        <v>288</v>
      </c>
      <c r="C6" s="211">
        <f>'4. Off-Balance'!E10+'4. Off-Balance'!E8</f>
        <v>2404189.5699999998</v>
      </c>
    </row>
    <row r="7" spans="1:6" s="215" customFormat="1" ht="25.5" outlineLevel="1" x14ac:dyDescent="0.25">
      <c r="A7" s="212">
        <v>2.2000000000000002</v>
      </c>
      <c r="B7" s="213" t="s">
        <v>289</v>
      </c>
      <c r="C7" s="214">
        <f>'4. Off-Balance'!E33+'4. Off-Balance'!E34</f>
        <v>13393059.6</v>
      </c>
      <c r="D7" s="597"/>
    </row>
    <row r="8" spans="1:6" s="215" customFormat="1" ht="26.25" x14ac:dyDescent="0.25">
      <c r="A8" s="212">
        <v>3</v>
      </c>
      <c r="B8" s="216" t="s">
        <v>290</v>
      </c>
      <c r="C8" s="217">
        <f>SUM(C5:C7)</f>
        <v>98992294.129999995</v>
      </c>
    </row>
    <row r="9" spans="1:6" x14ac:dyDescent="0.25">
      <c r="A9" s="125">
        <v>4</v>
      </c>
      <c r="B9" s="218" t="s">
        <v>291</v>
      </c>
      <c r="C9" s="211">
        <f>'9. Capital'!C46</f>
        <v>420149.61</v>
      </c>
    </row>
    <row r="10" spans="1:6" s="215" customFormat="1" ht="25.5" outlineLevel="1" x14ac:dyDescent="0.25">
      <c r="A10" s="212">
        <v>5.0999999999999996</v>
      </c>
      <c r="B10" s="213" t="s">
        <v>292</v>
      </c>
      <c r="C10" s="214">
        <f>-C6+'5. RWA'!C9</f>
        <v>-728989.56999999983</v>
      </c>
      <c r="D10" s="219"/>
    </row>
    <row r="11" spans="1:6" s="215" customFormat="1" ht="25.5" outlineLevel="1" x14ac:dyDescent="0.25">
      <c r="A11" s="212">
        <v>5.2</v>
      </c>
      <c r="B11" s="213" t="s">
        <v>293</v>
      </c>
      <c r="C11" s="214">
        <f>-C7+'5. RWA'!C10</f>
        <v>-13125198.408</v>
      </c>
      <c r="D11" s="597"/>
      <c r="E11" s="219"/>
    </row>
    <row r="12" spans="1:6" s="215" customFormat="1" x14ac:dyDescent="0.25">
      <c r="A12" s="212">
        <v>6</v>
      </c>
      <c r="B12" s="220" t="s">
        <v>294</v>
      </c>
      <c r="C12" s="214">
        <v>0</v>
      </c>
    </row>
    <row r="13" spans="1:6" s="215" customFormat="1" ht="15.75" thickBot="1" x14ac:dyDescent="0.3">
      <c r="A13" s="221">
        <v>7</v>
      </c>
      <c r="B13" s="222" t="s">
        <v>295</v>
      </c>
      <c r="C13" s="223">
        <f>SUM(C8:C12)</f>
        <v>85558255.761999995</v>
      </c>
    </row>
    <row r="15" spans="1:6" s="50" customFormat="1" x14ac:dyDescent="0.25">
      <c r="A15" s="224"/>
      <c r="B15" s="224"/>
      <c r="C15" s="225"/>
    </row>
    <row r="17" spans="2:9" s="17" customFormat="1" x14ac:dyDescent="0.25">
      <c r="B17" s="226"/>
      <c r="C17"/>
      <c r="D17"/>
      <c r="E17"/>
      <c r="F17"/>
      <c r="G17"/>
      <c r="H17"/>
      <c r="I17"/>
    </row>
    <row r="18" spans="2:9" s="17" customFormat="1" x14ac:dyDescent="0.25">
      <c r="B18" s="227"/>
      <c r="C18"/>
      <c r="D18"/>
      <c r="E18"/>
      <c r="F18"/>
      <c r="G18"/>
      <c r="H18"/>
      <c r="I18"/>
    </row>
    <row r="19" spans="2:9" s="17" customFormat="1" x14ac:dyDescent="0.25">
      <c r="B19" s="227"/>
      <c r="C19"/>
      <c r="D19"/>
      <c r="E19"/>
      <c r="F19"/>
      <c r="G19"/>
      <c r="H19"/>
      <c r="I19"/>
    </row>
    <row r="20" spans="2:9" s="17" customFormat="1" x14ac:dyDescent="0.25">
      <c r="B20" s="205"/>
      <c r="C20"/>
      <c r="D20"/>
      <c r="E20"/>
      <c r="F20"/>
      <c r="G20"/>
      <c r="H20"/>
      <c r="I20"/>
    </row>
    <row r="21" spans="2:9" s="17" customFormat="1" x14ac:dyDescent="0.25">
      <c r="B21" s="204"/>
      <c r="C21"/>
      <c r="D21"/>
      <c r="E21"/>
      <c r="F21"/>
      <c r="G21"/>
      <c r="H21"/>
      <c r="I21"/>
    </row>
    <row r="22" spans="2:9" s="17" customFormat="1" x14ac:dyDescent="0.25">
      <c r="B22" s="205"/>
      <c r="C22"/>
      <c r="D22"/>
      <c r="E22"/>
      <c r="F22"/>
      <c r="G22"/>
      <c r="H22"/>
      <c r="I22"/>
    </row>
    <row r="23" spans="2:9" s="17" customFormat="1" x14ac:dyDescent="0.25">
      <c r="B23" s="204"/>
      <c r="C23"/>
      <c r="D23"/>
      <c r="E23"/>
      <c r="F23"/>
      <c r="G23"/>
      <c r="H23"/>
      <c r="I23"/>
    </row>
    <row r="24" spans="2:9" s="17" customFormat="1" x14ac:dyDescent="0.25">
      <c r="B24" s="204"/>
      <c r="C24"/>
      <c r="D24"/>
      <c r="E24"/>
      <c r="F24"/>
      <c r="G24"/>
      <c r="H24"/>
      <c r="I24"/>
    </row>
    <row r="25" spans="2:9" s="17" customFormat="1" x14ac:dyDescent="0.25">
      <c r="B25" s="204"/>
      <c r="C25"/>
      <c r="D25"/>
      <c r="E25"/>
      <c r="F25"/>
      <c r="G25"/>
      <c r="H25"/>
      <c r="I25"/>
    </row>
    <row r="26" spans="2:9" s="17" customFormat="1" x14ac:dyDescent="0.25">
      <c r="B26" s="204"/>
      <c r="C26"/>
      <c r="D26"/>
      <c r="E26"/>
      <c r="F26"/>
      <c r="G26"/>
      <c r="H26"/>
      <c r="I26"/>
    </row>
    <row r="27" spans="2:9" s="17" customFormat="1" x14ac:dyDescent="0.25">
      <c r="B27" s="204"/>
      <c r="C27"/>
      <c r="D27"/>
      <c r="E27"/>
      <c r="F27"/>
      <c r="G27"/>
      <c r="H27"/>
      <c r="I27"/>
    </row>
    <row r="28" spans="2:9" s="17" customFormat="1" x14ac:dyDescent="0.25">
      <c r="B28" s="205"/>
      <c r="C28"/>
      <c r="D28"/>
      <c r="E28"/>
      <c r="F28"/>
      <c r="G28"/>
      <c r="H28"/>
      <c r="I28"/>
    </row>
    <row r="29" spans="2:9" s="17" customFormat="1" x14ac:dyDescent="0.25">
      <c r="B29" s="205"/>
      <c r="C29"/>
      <c r="D29"/>
      <c r="E29"/>
      <c r="F29"/>
      <c r="G29"/>
      <c r="H29"/>
      <c r="I29"/>
    </row>
    <row r="30" spans="2:9" s="17" customFormat="1" x14ac:dyDescent="0.25">
      <c r="B30" s="205"/>
      <c r="C30"/>
      <c r="D30"/>
      <c r="E30"/>
      <c r="F30"/>
      <c r="G30"/>
      <c r="H30"/>
      <c r="I30"/>
    </row>
    <row r="31" spans="2:9" s="17" customFormat="1" x14ac:dyDescent="0.25">
      <c r="B31" s="205"/>
      <c r="C31"/>
      <c r="D31"/>
      <c r="E31"/>
      <c r="F31"/>
      <c r="G31"/>
      <c r="H31"/>
      <c r="I31"/>
    </row>
    <row r="32" spans="2:9" s="17" customFormat="1" x14ac:dyDescent="0.25">
      <c r="B32" s="205"/>
      <c r="C32"/>
      <c r="D32"/>
      <c r="E32"/>
      <c r="F32"/>
      <c r="G32"/>
      <c r="H32"/>
      <c r="I32"/>
    </row>
    <row r="33" spans="2:9" s="17" customFormat="1" x14ac:dyDescent="0.25">
      <c r="B33" s="205"/>
      <c r="C33"/>
      <c r="D33"/>
      <c r="E33"/>
      <c r="F33"/>
      <c r="G33"/>
      <c r="H33"/>
      <c r="I33"/>
    </row>
  </sheetData>
  <pageMargins left="0.7" right="0.7" top="0.75" bottom="0.75" header="0.3" footer="0.3"/>
  <pageSetup paperSize="9" orientation="portrait" horizontalDpi="4294967295" verticalDpi="4294967295"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+cgOpi8Wg28hU0W/WiCfXurgYzSqsWTsVYlU5LG2B8M=</DigestValue>
    </Reference>
    <Reference Type="http://www.w3.org/2000/09/xmldsig#Object" URI="#idOfficeObject">
      <DigestMethod Algorithm="http://www.w3.org/2001/04/xmlenc#sha256"/>
      <DigestValue>ZuDjrYHCsu1xJkXW+8nWeTfDKF216ht03Te55FXXkzA=</DigestValue>
    </Reference>
    <Reference Type="http://uri.etsi.org/01903#SignedProperties" URI="#idSignedProperties">
      <Transforms>
        <Transform Algorithm="http://www.w3.org/TR/2001/REC-xml-c14n-20010315"/>
      </Transforms>
      <DigestMethod Algorithm="http://www.w3.org/2001/04/xmlenc#sha256"/>
      <DigestValue>f+FuLYlva6ecU3GJcgh3zynaj/tdZ3bdvgOAJAeLEa4=</DigestValue>
    </Reference>
  </SignedInfo>
  <SignatureValue>C5gwuKOmQdk5+X3EQKCEmMOWuT6xTr2r6icrCNu4v8x5z/H+RlCKnMmCu1zdNZqY3sP8sSlXG3K+
zc6HWsL7KiAiYD1irJxDkfCV+hf1FhPr93UsMuvO95YDkZcnr77kubK7Ai5LCRmrAoGZRBUWp8v2
KoR2lsdWr3yzK98LjXccMpBCnSM1lkqG6XyDCEOm4OawD18v0gUQmzPeOPjRRbUKM/wtqMvoz/1p
sR5zuYfjWMq/m/1ZaCHUujWGNiV5goNtiy1ztKX0/cZItR5pn5euquzmiKrltkcPiBDB5vNw6JL5
kr58xBtxfn3tDbPB9Tslo3MM5EM8g11ADDRgOg==</SignatureValue>
  <KeyInfo>
    <X509Data>
      <X509Certificate>MIIGVTCCBT2gAwIBAgIKLMXT7wADAAHiHjANBgkqhkiG9w0BAQsFADBKMRIwEAYKCZImiZPyLGQBGRYCZ2UxEzARBgoJkiaJk/IsZAEZFgNuYmcxHzAdBgNVBAMTFk5CRyBDbGFzcyAyIElOVCBTdWIgQ0EwHhcNMjEwNzA3MDkxMjIyWhcNMjMwNzA3MDkxMjIyWjBTMSswKQYDVQQKEyJKb2ludCBTdG9jayBDb21wYW55IFNpbGsgUm9hZCBCYW5rMSQwIgYDVQQDExtCQlQgLSBJcm1hIFBvdHNraHZlcmFzaHZpbGkwggEiMA0GCSqGSIb3DQEBAQUAA4IBDwAwggEKAoIBAQDGSxGuG2Fn0zV+dbnWNZKjrzIaR0PRq8abHf6SbqDAJ5VVKQtyrfyQaydR+aO3gVUpuCx3aKRRVZR+L8rW2wbX5nCuOfmMKDUYBtQ/D2s3XgSHr76WcgYFgyXd6/YASJTAyFV82bnL8FCd19qra1RId2D5oyUUg/VvEZj+vQT+KUWw9dzQWifItDn8czZDumIQm8GbL20dlO6ZXFgQ/h9QWTFFZw5C9MeSGDC8+YCrH2sPKbT1rWnajeCt4pJA6Q9JeW5pQKfsFGGSSR7cgy5DXRQNTK0JMoUQnd3sNMJvB/QGMIpbcG3pw89lkBeK5GZaGfFQertRZ+Yjv5aeUrbNAgMBAAGjggMyMIIDLjA8BgkrBgEEAYI3FQcELzAtBiUrBgEEAYI3FQjmsmCDjfVEhoGZCYO4oUqDvoRxBIPEkTOEg4hdAgFkAgEjMB0GA1UdJQQWMBQGCCsGAQUFBwMCBggrBgEFBQcDBDALBgNVHQ8EBAMCB4AwJwYJKwYBBAGCNxUKBBowGDAKBggrBgEFBQcDAjAKBggrBgEFBQcDBDAdBgNVHQ4EFgQUUywCuBYg4VOpH+CXvYR9o7wZICswHwYDVR0jBBgwFoAUwy7SL/BMLxnCJ4L89i6sarBJz8EwggElBgNVHR8EggEcMIIBGDCCARSgggEQoIIBDIaBx2xkYXA6Ly8vQ049TkJHJTIwQ2xhc3MlMjAyJTIwSU5UJTIwU3ViJTIwQ0EoMSksQ049bmJnLXN1YkNBLENOPUNEUCxDTj1QdWJsaWMlMjBLZXklMjBTZXJ2aWNlcyxDTj1TZXJ2aWNlcyxDTj1Db25maWd1cmF0aW9uLERDPW5iZyxEQz1nZT9jZXJ0aWZpY2F0ZVJldm9jYXRpb25MaXN0P2Jhc2U/b2JqZWN0Q2xhc3M9Y1JMRGlzdHJpYnV0aW9uUG9pbnSGQGh0dHA6Ly9jcmwubmJnLmdvdi5nZS9jYS9OQkclMjBDbGFzcyUyMDIlMjBJTlQlMjBTdWIlMjBDQSgxKS5jcmwwggEuBggrBgEFBQcBAQSCASAwggEcMIG6BggrBgEFBQcwAoaBrWxkYXA6Ly8vQ049TkJHJTIwQ2xhc3MlMjAyJTIwSU5UJTIwU3ViJTIwQ0EsQ049QUlBLENOPVB1YmxpYyUyMEtleSUyMFNlcnZpY2VzLENOPVNlcnZpY2VzLENOPUNvbmZpZ3VyYXRpb24sREM9bmJnLERDPWdlP2NBQ2VydGlmaWNhdGU/YmFzZT9vYmplY3RDbGFzcz1jZXJ0aWZpY2F0aW9uQXV0aG9yaXR5MF0GCCsGAQUFBzAChlFodHRwOi8vY3JsLm5iZy5nb3YuZ2UvY2EvbmJnLXN1YkNBLm5iZy5nZV9OQkclMjBDbGFzcyUyMDIlMjBJTlQlMjBTdWIlMjBDQSgzKS5jcnQwDQYJKoZIhvcNAQELBQADggEBAIhO8aNgaIFzsd0k36Y4p0jTIH8pq+qzz+1Isx/tJDBZFAyjWfMsbaStQR1FzIiU5fX8l206et3h36zRUm1gP9+P8hwW6kU75Zu5DNWXP4dHhDguUQauSPA3gXXVYxql8QxJ2HuxzSg2nAm8T481OkeUyfZ4z531oCUtNiL661clDGlhq9w/gVzgYPaoRI6dpaE6t3ZZAGQwGc45ra3RpNdxkM5h1uIs/KIxLNDEXlSb+mWtMeUCCT6BW/2w0jWIoMAVCWJ4mOAMw/dR20cNzKevghsNX29VVaS5sDYa0oz7nUqN0SMox5de8dvx6yuGBrsDvAX4Te4EOgvbY2pPKw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Transform>
          <Transform Algorithm="http://www.w3.org/TR/2001/REC-xml-c14n-20010315"/>
        </Transforms>
        <DigestMethod Algorithm="http://www.w3.org/2001/04/xmlenc#sha256"/>
        <DigestValue>QcZ3faH3LOOxTRgzTMAuudSqI15jYrO7KoNlNVufxus=</DigestValue>
      </Reference>
      <Reference URI="/xl/calcChain.xml?ContentType=application/vnd.openxmlformats-officedocument.spreadsheetml.calcChain+xml">
        <DigestMethod Algorithm="http://www.w3.org/2001/04/xmlenc#sha256"/>
        <DigestValue>qxZvDJONo4OdJ6hd+Lb5ms+bI377Ahb0hFDy8ogyDPs=</DigestValue>
      </Reference>
      <Reference URI="/xl/drawings/drawing1.xml?ContentType=application/vnd.openxmlformats-officedocument.drawing+xml">
        <DigestMethod Algorithm="http://www.w3.org/2001/04/xmlenc#sha256"/>
        <DigestValue>dW6UL3GtxpzyNVZDJ+VuCbV/va39iIqfyOl5ug4gfIY=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yojLcXPL4SikwWYRWMHJ4GIyvAOKeWt5829V9D7CMOs=</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8h2R+DqXjUsH05eBB2ZeN4BsgA63w+UXgeDFU6K+Ww8=</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72fUG5/UN+bgABv1oLXOrWb5+OEeML8pbP7/zTqLSdQ=</DigestValue>
      </Reference>
      <Reference URI="/xl/externalLinks/externalLink1.xml?ContentType=application/vnd.openxmlformats-officedocument.spreadsheetml.externalLink+xml">
        <DigestMethod Algorithm="http://www.w3.org/2001/04/xmlenc#sha256"/>
        <DigestValue>l5yDl2f4TmYCRNHJF9b3zQw0JsBmaPUJRpXswoVlhm0=</DigestValue>
      </Reference>
      <Reference URI="/xl/externalLinks/externalLink2.xml?ContentType=application/vnd.openxmlformats-officedocument.spreadsheetml.externalLink+xml">
        <DigestMethod Algorithm="http://www.w3.org/2001/04/xmlenc#sha256"/>
        <DigestValue>TbdKtlnI53gNtc08tQCZT73xQX+A79+p+mlNCXSsaTE=</DigestValue>
      </Reference>
      <Reference URI="/xl/externalLinks/externalLink3.xml?ContentType=application/vnd.openxmlformats-officedocument.spreadsheetml.externalLink+xml">
        <DigestMethod Algorithm="http://www.w3.org/2001/04/xmlenc#sha256"/>
        <DigestValue>Pm9glGcq5uLC+iQO5PWPO1RxTb84Y5fwanBcRLRtMC4=</DigestValue>
      </Reference>
      <Reference URI="/xl/printerSettings/printerSettings1.bin?ContentType=application/vnd.openxmlformats-officedocument.spreadsheetml.printerSettings">
        <DigestMethod Algorithm="http://www.w3.org/2001/04/xmlenc#sha256"/>
        <DigestValue>2m6CW85rBYKpJKifjkFVt0n58BwBksWMXfva2VqaA+I=</DigestValue>
      </Reference>
      <Reference URI="/xl/printerSettings/printerSettings10.bin?ContentType=application/vnd.openxmlformats-officedocument.spreadsheetml.printerSettings">
        <DigestMethod Algorithm="http://www.w3.org/2001/04/xmlenc#sha256"/>
        <DigestValue>16nRtTkTNfAdSTF0Lg1CT4t8t5VLf2B9wJs/PWFk54A=</DigestValue>
      </Reference>
      <Reference URI="/xl/printerSettings/printerSettings11.bin?ContentType=application/vnd.openxmlformats-officedocument.spreadsheetml.printerSettings">
        <DigestMethod Algorithm="http://www.w3.org/2001/04/xmlenc#sha256"/>
        <DigestValue>2m6CW85rBYKpJKifjkFVt0n58BwBksWMXfva2VqaA+I=</DigestValue>
      </Reference>
      <Reference URI="/xl/printerSettings/printerSettings12.bin?ContentType=application/vnd.openxmlformats-officedocument.spreadsheetml.printerSettings">
        <DigestMethod Algorithm="http://www.w3.org/2001/04/xmlenc#sha256"/>
        <DigestValue>p15fOjzmBTLGI8Klf+TI4woTVTHX8Q0l14vNf+jwiuE=</DigestValue>
      </Reference>
      <Reference URI="/xl/printerSettings/printerSettings13.bin?ContentType=application/vnd.openxmlformats-officedocument.spreadsheetml.printerSettings">
        <DigestMethod Algorithm="http://www.w3.org/2001/04/xmlenc#sha256"/>
        <DigestValue>16nRtTkTNfAdSTF0Lg1CT4t8t5VLf2B9wJs/PWFk54A=</DigestValue>
      </Reference>
      <Reference URI="/xl/printerSettings/printerSettings14.bin?ContentType=application/vnd.openxmlformats-officedocument.spreadsheetml.printerSettings">
        <DigestMethod Algorithm="http://www.w3.org/2001/04/xmlenc#sha256"/>
        <DigestValue>16nRtTkTNfAdSTF0Lg1CT4t8t5VLf2B9wJs/PWFk54A=</DigestValue>
      </Reference>
      <Reference URI="/xl/printerSettings/printerSettings15.bin?ContentType=application/vnd.openxmlformats-officedocument.spreadsheetml.printerSettings">
        <DigestMethod Algorithm="http://www.w3.org/2001/04/xmlenc#sha256"/>
        <DigestValue>16nRtTkTNfAdSTF0Lg1CT4t8t5VLf2B9wJs/PWFk54A=</DigestValue>
      </Reference>
      <Reference URI="/xl/printerSettings/printerSettings16.bin?ContentType=application/vnd.openxmlformats-officedocument.spreadsheetml.printerSettings">
        <DigestMethod Algorithm="http://www.w3.org/2001/04/xmlenc#sha256"/>
        <DigestValue>16nRtTkTNfAdSTF0Lg1CT4t8t5VLf2B9wJs/PWFk54A=</DigestValue>
      </Reference>
      <Reference URI="/xl/printerSettings/printerSettings17.bin?ContentType=application/vnd.openxmlformats-officedocument.spreadsheetml.printerSettings">
        <DigestMethod Algorithm="http://www.w3.org/2001/04/xmlenc#sha256"/>
        <DigestValue>16nRtTkTNfAdSTF0Lg1CT4t8t5VLf2B9wJs/PWFk54A=</DigestValue>
      </Reference>
      <Reference URI="/xl/printerSettings/printerSettings18.bin?ContentType=application/vnd.openxmlformats-officedocument.spreadsheetml.printerSettings">
        <DigestMethod Algorithm="http://www.w3.org/2001/04/xmlenc#sha256"/>
        <DigestValue>2m6CW85rBYKpJKifjkFVt0n58BwBksWMXfva2VqaA+I=</DigestValue>
      </Reference>
      <Reference URI="/xl/printerSettings/printerSettings19.bin?ContentType=application/vnd.openxmlformats-officedocument.spreadsheetml.printerSettings">
        <DigestMethod Algorithm="http://www.w3.org/2001/04/xmlenc#sha256"/>
        <DigestValue>16nRtTkTNfAdSTF0Lg1CT4t8t5VLf2B9wJs/PWFk54A=</DigestValue>
      </Reference>
      <Reference URI="/xl/printerSettings/printerSettings2.bin?ContentType=application/vnd.openxmlformats-officedocument.spreadsheetml.printerSettings">
        <DigestMethod Algorithm="http://www.w3.org/2001/04/xmlenc#sha256"/>
        <DigestValue>16nRtTkTNfAdSTF0Lg1CT4t8t5VLf2B9wJs/PWFk54A=</DigestValue>
      </Reference>
      <Reference URI="/xl/printerSettings/printerSettings20.bin?ContentType=application/vnd.openxmlformats-officedocument.spreadsheetml.printerSettings">
        <DigestMethod Algorithm="http://www.w3.org/2001/04/xmlenc#sha256"/>
        <DigestValue>BfOqFYncvTrOA0w5jBPLJpo6svE1gFZliFydlsU/uz4=</DigestValue>
      </Reference>
      <Reference URI="/xl/printerSettings/printerSettings21.bin?ContentType=application/vnd.openxmlformats-officedocument.spreadsheetml.printerSettings">
        <DigestMethod Algorithm="http://www.w3.org/2001/04/xmlenc#sha256"/>
        <DigestValue>zxLIGjiJ19gUsPtQr72salfkFKrVFBCr1X8320JEcsQ=</DigestValue>
      </Reference>
      <Reference URI="/xl/printerSettings/printerSettings22.bin?ContentType=application/vnd.openxmlformats-officedocument.spreadsheetml.printerSettings">
        <DigestMethod Algorithm="http://www.w3.org/2001/04/xmlenc#sha256"/>
        <DigestValue>qqKz7UtelGHdfiWdqNc1EvL8LqlQ7O4MTpeoyQcgyv0=</DigestValue>
      </Reference>
      <Reference URI="/xl/printerSettings/printerSettings23.bin?ContentType=application/vnd.openxmlformats-officedocument.spreadsheetml.printerSettings">
        <DigestMethod Algorithm="http://www.w3.org/2001/04/xmlenc#sha256"/>
        <DigestValue>nkR1lu9OLM1UMxWiPa7wm3YcnQOlFOICy95qYiodDz0=</DigestValue>
      </Reference>
      <Reference URI="/xl/printerSettings/printerSettings24.bin?ContentType=application/vnd.openxmlformats-officedocument.spreadsheetml.printerSettings">
        <DigestMethod Algorithm="http://www.w3.org/2001/04/xmlenc#sha256"/>
        <DigestValue>2bvX94YA3UVSaKlpfCjo157kRTaGD9ZFW7t96/Nk1uk=</DigestValue>
      </Reference>
      <Reference URI="/xl/printerSettings/printerSettings25.bin?ContentType=application/vnd.openxmlformats-officedocument.spreadsheetml.printerSettings">
        <DigestMethod Algorithm="http://www.w3.org/2001/04/xmlenc#sha256"/>
        <DigestValue>SWiohiWSuPjjcblZxueyphOzVidWJvXmdfCiNQW6SiY=</DigestValue>
      </Reference>
      <Reference URI="/xl/printerSettings/printerSettings26.bin?ContentType=application/vnd.openxmlformats-officedocument.spreadsheetml.printerSettings">
        <DigestMethod Algorithm="http://www.w3.org/2001/04/xmlenc#sha256"/>
        <DigestValue>SWiohiWSuPjjcblZxueyphOzVidWJvXmdfCiNQW6SiY=</DigestValue>
      </Reference>
      <Reference URI="/xl/printerSettings/printerSettings27.bin?ContentType=application/vnd.openxmlformats-officedocument.spreadsheetml.printerSettings">
        <DigestMethod Algorithm="http://www.w3.org/2001/04/xmlenc#sha256"/>
        <DigestValue>qqKz7UtelGHdfiWdqNc1EvL8LqlQ7O4MTpeoyQcgyv0=</DigestValue>
      </Reference>
      <Reference URI="/xl/printerSettings/printerSettings28.bin?ContentType=application/vnd.openxmlformats-officedocument.spreadsheetml.printerSettings">
        <DigestMethod Algorithm="http://www.w3.org/2001/04/xmlenc#sha256"/>
        <DigestValue>qqKz7UtelGHdfiWdqNc1EvL8LqlQ7O4MTpeoyQcgyv0=</DigestValue>
      </Reference>
      <Reference URI="/xl/printerSettings/printerSettings29.bin?ContentType=application/vnd.openxmlformats-officedocument.spreadsheetml.printerSettings">
        <DigestMethod Algorithm="http://www.w3.org/2001/04/xmlenc#sha256"/>
        <DigestValue>ze+MZOtihPj9dKeV/Dz5QESpeY6Fdwmnkxhrh69STxA=</DigestValue>
      </Reference>
      <Reference URI="/xl/printerSettings/printerSettings3.bin?ContentType=application/vnd.openxmlformats-officedocument.spreadsheetml.printerSettings">
        <DigestMethod Algorithm="http://www.w3.org/2001/04/xmlenc#sha256"/>
        <DigestValue>16nRtTkTNfAdSTF0Lg1CT4t8t5VLf2B9wJs/PWFk54A=</DigestValue>
      </Reference>
      <Reference URI="/xl/printerSettings/printerSettings4.bin?ContentType=application/vnd.openxmlformats-officedocument.spreadsheetml.printerSettings">
        <DigestMethod Algorithm="http://www.w3.org/2001/04/xmlenc#sha256"/>
        <DigestValue>16nRtTkTNfAdSTF0Lg1CT4t8t5VLf2B9wJs/PWFk54A=</DigestValue>
      </Reference>
      <Reference URI="/xl/printerSettings/printerSettings5.bin?ContentType=application/vnd.openxmlformats-officedocument.spreadsheetml.printerSettings">
        <DigestMethod Algorithm="http://www.w3.org/2001/04/xmlenc#sha256"/>
        <DigestValue>qN7vYk1eN5ULWBuJSATOOj4n2FCm1KiSIay9e7HEYK0=</DigestValue>
      </Reference>
      <Reference URI="/xl/printerSettings/printerSettings6.bin?ContentType=application/vnd.openxmlformats-officedocument.spreadsheetml.printerSettings">
        <DigestMethod Algorithm="http://www.w3.org/2001/04/xmlenc#sha256"/>
        <DigestValue>Q8ahkQxToXAAaJTDZsE/3PCISD9tjlKv7EXjMcnO6qc=</DigestValue>
      </Reference>
      <Reference URI="/xl/printerSettings/printerSettings7.bin?ContentType=application/vnd.openxmlformats-officedocument.spreadsheetml.printerSettings">
        <DigestMethod Algorithm="http://www.w3.org/2001/04/xmlenc#sha256"/>
        <DigestValue>16nRtTkTNfAdSTF0Lg1CT4t8t5VLf2B9wJs/PWFk54A=</DigestValue>
      </Reference>
      <Reference URI="/xl/printerSettings/printerSettings8.bin?ContentType=application/vnd.openxmlformats-officedocument.spreadsheetml.printerSettings">
        <DigestMethod Algorithm="http://www.w3.org/2001/04/xmlenc#sha256"/>
        <DigestValue>6Qz4DajBxwRFt5OP780J6gjqX/Edufokf0FTsT+kcL4=</DigestValue>
      </Reference>
      <Reference URI="/xl/printerSettings/printerSettings9.bin?ContentType=application/vnd.openxmlformats-officedocument.spreadsheetml.printerSettings">
        <DigestMethod Algorithm="http://www.w3.org/2001/04/xmlenc#sha256"/>
        <DigestValue>6Qz4DajBxwRFt5OP780J6gjqX/Edufokf0FTsT+kcL4=</DigestValue>
      </Reference>
      <Reference URI="/xl/sharedStrings.xml?ContentType=application/vnd.openxmlformats-officedocument.spreadsheetml.sharedStrings+xml">
        <DigestMethod Algorithm="http://www.w3.org/2001/04/xmlenc#sha256"/>
        <DigestValue>0AXWEiZIXhJbdAs7DhvgPwyH4Y3fP04xTsiNKGmmXsk=</DigestValue>
      </Reference>
      <Reference URI="/xl/styles.xml?ContentType=application/vnd.openxmlformats-officedocument.spreadsheetml.styles+xml">
        <DigestMethod Algorithm="http://www.w3.org/2001/04/xmlenc#sha256"/>
        <DigestValue>5FbQya3+35hfXYsCGLDs2+r9MpiPfhKZCgN9g+C/FRc=</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x3KyNMwcVCcxYiwvkY8xrDzM3HuQrWK9NVEd60WwZyI=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sBx0b9ghpBgbSA3BdECTuvRo+W0u0qgziEXskoG5SVQ=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QiDCyON6/l/Ti8hBcEpg68sz+6NJGWbPiZMQQy/y0eQ=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tDoQKO/BkLp4kR3UztCc7PA22VmRNizbvJ+5Z2HWEFU=</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rLdvf3yY2ekrKu60idP2MsLKORy6SOjqi0FnsyMynGM=</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HTYaQi0KtdQ+B1oDWji35M/0dutqOPx8jsY1TtQMpYg=</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g+lUxrbi/VMbCtEnyHbMjSNjG5WBw/3Kqb/s9D39uLA=</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k1lyfwqmmD/+IoVTg0kz9LzXUr1Uk3Si/nXVc+rnGMI=</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3BU9j2nE/T0n7gCQLFZTcYggRvLBqeLDRh+2LLtPr1I=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k6ri2rj4Rj4TYud2JhVvzu0zcGBqb+UgjYbngSn+OX4=</DigestValue>
      </Reference>
      <Reference URI="/xl/worksheets/sheet10.xml?ContentType=application/vnd.openxmlformats-officedocument.spreadsheetml.worksheet+xml">
        <DigestMethod Algorithm="http://www.w3.org/2001/04/xmlenc#sha256"/>
        <DigestValue>JK+uWC1UH+SZJsi4bNyDJEv/KpvU3xstfK4qfnFHopI=</DigestValue>
      </Reference>
      <Reference URI="/xl/worksheets/sheet11.xml?ContentType=application/vnd.openxmlformats-officedocument.spreadsheetml.worksheet+xml">
        <DigestMethod Algorithm="http://www.w3.org/2001/04/xmlenc#sha256"/>
        <DigestValue>9aRzHw0aBOd9i4++o3HkmTfjRXdEdJuJBsNjyAY5Syg=</DigestValue>
      </Reference>
      <Reference URI="/xl/worksheets/sheet12.xml?ContentType=application/vnd.openxmlformats-officedocument.spreadsheetml.worksheet+xml">
        <DigestMethod Algorithm="http://www.w3.org/2001/04/xmlenc#sha256"/>
        <DigestValue>gBP2mBFK+59Ws2m9XppMmYNLQ2WvvsDqL0KWIEjZvAM=</DigestValue>
      </Reference>
      <Reference URI="/xl/worksheets/sheet13.xml?ContentType=application/vnd.openxmlformats-officedocument.spreadsheetml.worksheet+xml">
        <DigestMethod Algorithm="http://www.w3.org/2001/04/xmlenc#sha256"/>
        <DigestValue>QUAqtbt9VAGFlZ+Sl1s624YAwiDckD/i6LiimxSTKDE=</DigestValue>
      </Reference>
      <Reference URI="/xl/worksheets/sheet14.xml?ContentType=application/vnd.openxmlformats-officedocument.spreadsheetml.worksheet+xml">
        <DigestMethod Algorithm="http://www.w3.org/2001/04/xmlenc#sha256"/>
        <DigestValue>8J6BhJ4oUH+iD1499AsLX9kBqfiQoMdMuOEbhVbUE80=</DigestValue>
      </Reference>
      <Reference URI="/xl/worksheets/sheet15.xml?ContentType=application/vnd.openxmlformats-officedocument.spreadsheetml.worksheet+xml">
        <DigestMethod Algorithm="http://www.w3.org/2001/04/xmlenc#sha256"/>
        <DigestValue>a7Lmuxyo38Oo2Xp9Jlwny1qQX6O3F9muCfWg/XRSZn0=</DigestValue>
      </Reference>
      <Reference URI="/xl/worksheets/sheet16.xml?ContentType=application/vnd.openxmlformats-officedocument.spreadsheetml.worksheet+xml">
        <DigestMethod Algorithm="http://www.w3.org/2001/04/xmlenc#sha256"/>
        <DigestValue>5NADBZa8l4iyiyTmH59Y7GRKIVS7UTltDakpfWHcFwU=</DigestValue>
      </Reference>
      <Reference URI="/xl/worksheets/sheet17.xml?ContentType=application/vnd.openxmlformats-officedocument.spreadsheetml.worksheet+xml">
        <DigestMethod Algorithm="http://www.w3.org/2001/04/xmlenc#sha256"/>
        <DigestValue>fKFD0Bkhx4UZXXEIZVSD9NuJ2IcQUpamK+TBIpf0Dgk=</DigestValue>
      </Reference>
      <Reference URI="/xl/worksheets/sheet18.xml?ContentType=application/vnd.openxmlformats-officedocument.spreadsheetml.worksheet+xml">
        <DigestMethod Algorithm="http://www.w3.org/2001/04/xmlenc#sha256"/>
        <DigestValue>ujTwM8TB3tMNq9ZPI2GFkw6cbY3/Io+rnphG0KeHTZo=</DigestValue>
      </Reference>
      <Reference URI="/xl/worksheets/sheet19.xml?ContentType=application/vnd.openxmlformats-officedocument.spreadsheetml.worksheet+xml">
        <DigestMethod Algorithm="http://www.w3.org/2001/04/xmlenc#sha256"/>
        <DigestValue>SBb3LiuZTLFWj+vu4CHiIkNM04u/cR1gTOGK6tZqbpg=</DigestValue>
      </Reference>
      <Reference URI="/xl/worksheets/sheet2.xml?ContentType=application/vnd.openxmlformats-officedocument.spreadsheetml.worksheet+xml">
        <DigestMethod Algorithm="http://www.w3.org/2001/04/xmlenc#sha256"/>
        <DigestValue>XaVFYbvepX43XMq5tufOgby+uADR6ipyppueRb6tdjE=</DigestValue>
      </Reference>
      <Reference URI="/xl/worksheets/sheet20.xml?ContentType=application/vnd.openxmlformats-officedocument.spreadsheetml.worksheet+xml">
        <DigestMethod Algorithm="http://www.w3.org/2001/04/xmlenc#sha256"/>
        <DigestValue>5Fd8kNU8+jt2hCWvn5mWDEO7D7ZBSqAXodt3ttCR134=</DigestValue>
      </Reference>
      <Reference URI="/xl/worksheets/sheet21.xml?ContentType=application/vnd.openxmlformats-officedocument.spreadsheetml.worksheet+xml">
        <DigestMethod Algorithm="http://www.w3.org/2001/04/xmlenc#sha256"/>
        <DigestValue>2vGXesGnwBarvX5mCXTFO5aWMhpuOZ9INdpmW3W5s4Q=</DigestValue>
      </Reference>
      <Reference URI="/xl/worksheets/sheet22.xml?ContentType=application/vnd.openxmlformats-officedocument.spreadsheetml.worksheet+xml">
        <DigestMethod Algorithm="http://www.w3.org/2001/04/xmlenc#sha256"/>
        <DigestValue>xaJxmE/INgbzoEEKGgRtbgOcTTDI3XRacWopozUx/64=</DigestValue>
      </Reference>
      <Reference URI="/xl/worksheets/sheet23.xml?ContentType=application/vnd.openxmlformats-officedocument.spreadsheetml.worksheet+xml">
        <DigestMethod Algorithm="http://www.w3.org/2001/04/xmlenc#sha256"/>
        <DigestValue>cwO4IoiJdm0OBZ3NUW0HLPUaBQ43qC0V4DnwbF1aCZk=</DigestValue>
      </Reference>
      <Reference URI="/xl/worksheets/sheet24.xml?ContentType=application/vnd.openxmlformats-officedocument.spreadsheetml.worksheet+xml">
        <DigestMethod Algorithm="http://www.w3.org/2001/04/xmlenc#sha256"/>
        <DigestValue>5IhyXAzkZpN7jr0bBgsy/5ERU+XnCBpE0KVAPYUiFew=</DigestValue>
      </Reference>
      <Reference URI="/xl/worksheets/sheet25.xml?ContentType=application/vnd.openxmlformats-officedocument.spreadsheetml.worksheet+xml">
        <DigestMethod Algorithm="http://www.w3.org/2001/04/xmlenc#sha256"/>
        <DigestValue>Lejn3F4hwWPUVrzgBszT1MUlV5yvZmdbnS9FkjBRUxk=</DigestValue>
      </Reference>
      <Reference URI="/xl/worksheets/sheet26.xml?ContentType=application/vnd.openxmlformats-officedocument.spreadsheetml.worksheet+xml">
        <DigestMethod Algorithm="http://www.w3.org/2001/04/xmlenc#sha256"/>
        <DigestValue>UOJj9Qh8QEVKzIKWVL+wYbfpcXyEWDaYC6fmFDFSshI=</DigestValue>
      </Reference>
      <Reference URI="/xl/worksheets/sheet27.xml?ContentType=application/vnd.openxmlformats-officedocument.spreadsheetml.worksheet+xml">
        <DigestMethod Algorithm="http://www.w3.org/2001/04/xmlenc#sha256"/>
        <DigestValue>ikfyc1DFFYmBUjOlILTUh8Mit03MJxHki3XND/Vdgn4=</DigestValue>
      </Reference>
      <Reference URI="/xl/worksheets/sheet28.xml?ContentType=application/vnd.openxmlformats-officedocument.spreadsheetml.worksheet+xml">
        <DigestMethod Algorithm="http://www.w3.org/2001/04/xmlenc#sha256"/>
        <DigestValue>ov4ewclf0TtcU8+6XEo3lYht6g8fyOFDj8oVkvEiKqI=</DigestValue>
      </Reference>
      <Reference URI="/xl/worksheets/sheet29.xml?ContentType=application/vnd.openxmlformats-officedocument.spreadsheetml.worksheet+xml">
        <DigestMethod Algorithm="http://www.w3.org/2001/04/xmlenc#sha256"/>
        <DigestValue>jFYSfEWabYauB0jktuj8LeOoYM47s6CcGShs5I5yu+Y=</DigestValue>
      </Reference>
      <Reference URI="/xl/worksheets/sheet3.xml?ContentType=application/vnd.openxmlformats-officedocument.spreadsheetml.worksheet+xml">
        <DigestMethod Algorithm="http://www.w3.org/2001/04/xmlenc#sha256"/>
        <DigestValue>NFXslGYSAA2ziGF4chnyh7N5dpojEFYUt0RbwasUVjY=</DigestValue>
      </Reference>
      <Reference URI="/xl/worksheets/sheet4.xml?ContentType=application/vnd.openxmlformats-officedocument.spreadsheetml.worksheet+xml">
        <DigestMethod Algorithm="http://www.w3.org/2001/04/xmlenc#sha256"/>
        <DigestValue>MwcVd5uWIOvlIy8FBH+D5sGRY1lUrrk5IEj0RqfKfq8=</DigestValue>
      </Reference>
      <Reference URI="/xl/worksheets/sheet5.xml?ContentType=application/vnd.openxmlformats-officedocument.spreadsheetml.worksheet+xml">
        <DigestMethod Algorithm="http://www.w3.org/2001/04/xmlenc#sha256"/>
        <DigestValue>gJA0zJyqjqYJXdtr3JfuuhwTgrRkXJ/Y2BcSz8ASqBE=</DigestValue>
      </Reference>
      <Reference URI="/xl/worksheets/sheet6.xml?ContentType=application/vnd.openxmlformats-officedocument.spreadsheetml.worksheet+xml">
        <DigestMethod Algorithm="http://www.w3.org/2001/04/xmlenc#sha256"/>
        <DigestValue>dXvd+IHDFRETvPUQPx5CyCVO30VE6z2xKhxr/Vbdyn8=</DigestValue>
      </Reference>
      <Reference URI="/xl/worksheets/sheet7.xml?ContentType=application/vnd.openxmlformats-officedocument.spreadsheetml.worksheet+xml">
        <DigestMethod Algorithm="http://www.w3.org/2001/04/xmlenc#sha256"/>
        <DigestValue>Rt6LyPEoKMdUYxveOWV/qAf62g/Gt5nIEG2O/048dsY=</DigestValue>
      </Reference>
      <Reference URI="/xl/worksheets/sheet8.xml?ContentType=application/vnd.openxmlformats-officedocument.spreadsheetml.worksheet+xml">
        <DigestMethod Algorithm="http://www.w3.org/2001/04/xmlenc#sha256"/>
        <DigestValue>B/RNCGinRtVeil3p3RcJtRZPeeS8iPEQsS2ggJ1jV8o=</DigestValue>
      </Reference>
      <Reference URI="/xl/worksheets/sheet9.xml?ContentType=application/vnd.openxmlformats-officedocument.spreadsheetml.worksheet+xml">
        <DigestMethod Algorithm="http://www.w3.org/2001/04/xmlenc#sha256"/>
        <DigestValue>WLXwYbHoFAPEXAMkhGHQm+aYzzxRMfdo/dTEOosZzqw=</DigestValue>
      </Reference>
    </Manifest>
    <SignatureProperties>
      <SignatureProperty Id="idSignatureTime" Target="#idPackageSignature">
        <mdssi:SignatureTime xmlns:mdssi="http://schemas.openxmlformats.org/package/2006/digital-signature">
          <mdssi:Format>YYYY-MM-DDThh:mm:ssTZD</mdssi:Format>
          <mdssi:Value>2023-03-01T10:55:52Z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16.0.16026/24</OfficeVersion>
          <ApplicationVersion>16.0.16026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2023-03-01T10:55:52Z</xd:SigningTime>
          <xd:SigningCertificate>
            <xd:Cert>
              <xd:CertDigest>
                <DigestMethod Algorithm="http://www.w3.org/2001/04/xmlenc#sha256"/>
                <DigestValue>W5uQS3rNqegl8jIe1lbbnCqJ1LuGOykMbFnHCovsq9Y=</DigestValue>
              </xd:CertDigest>
              <xd:IssuerSerial>
                <X509IssuerName>CN=NBG Class 2 INT Sub CA, DC=nbg, DC=ge</X509IssuerName>
                <X509SerialNumber>211433405253659492737566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gDCCA2igAwIBAgIKYbTEEAAAAAAAoTANBgkqhkiG9w0BAQsFADBHMRIwEAYKCZImiZPyLGQBGRYCZ2UxEzARBgoJkiaJk/IsZAEZFgNuYmcxHDAaBgNVBAMTE05CRyBDbGFzcyAxIFJvb3QgQ0EwHhcNMjEwMzIxMDYzNzI5WhcNMjUxMTI0MjI0OTMzWjBKMRIwEAYKCZImiZPyLGQBGRYCZ2UxEzARBgoJkiaJk/IsZAEZFgNuYmcxHzAdBgNVBAMTFk5CRyBDbGFzcyAyIElOVCBTdWIgQ0EwggEiMA0GCSqGSIb3DQEBAQUAA4IBDwAwggEKAoIBAQCzZc/9jUbS4Uinp9r8TQ9taryMlFEQzOqa5sdTa24xdN4k+ubo6S63dnWGe8dBZecLWY1kSzGBTPyKwZaKihRtlg4jqYqJPpuBh4PA22LaxUV5WJOO6k5gMGVN34DkZ9YVRcSPS7BkkA3FvPd9iW8EknVdRCK3JvfeBZF+eV0MDu3vYOw4OpA+Kx9oQdPT1OKgqrtpV23d4tV667AzNSGVPBnt+EfspbD4hKw1ARpFXwg0a6gtMwtinaBtXOqrpVEUY5oKIiD+lkArl9FuByYxYXttxcYqe2SYnBjKehHoH2BG8QXma8XFUZSs+ipQn6tB7YPjTh0rCHx9bRgcsWBpAgMBAAGjggFpMIIBZTASBgkrBgEEAYI3FQEEBQIDAQADMCMGCSsGAQQBgjcVAgQWBBTr5fKvHKd0Pip0sxFeH2mviCb3KjAdBgNVHQ4EFgQUwy7SL/BMLxnCJ4L89i6sarBJz8EwGQYJKwYBBAGCNxQCBAweCgBTAHUAYgBDAEEwCwYDVR0PBAQDAgGGMA8GA1UdEwEB/wQFMAMBAf8wHwYDVR0jBBgwFoAU6CYsCoPW18Do/q4IevdFE0cp8hkwSQYDVR0fBEIwQDA+oDygOoY4aHR0cDovL2NybC5uYmcuZ292LmdlL2NhL05CRyUyMENsYXNzJTIwMSUyMFJvb3QlMjBDQS5jcmwwZgYIKwYBBQUHAQEEWjBYMFYGCCsGAQUFBzAChkpodHRwOi8vY3JsLm5iZy5nb3YuZ2UvY2EvbmJnLXJvb3RDQS5uYmcuZ2VfTkJHJTIwQ2xhc3MlMjAxJTIwUm9vdCUyMENBLmNydDANBgkqhkiG9w0BAQsFAAOCAQEAAVMBf6sJWsuH4cEqVr/vLVjY4BtCNZ/y45iiB8oesuSBxB8PzpEpauUgkwFcXrqrrGYxmDQVxU1s6hKLYH6xtnGaOPcV5DESkWcnBed7GqXrGcTOF8HFezmDRKDWXhad6pEwxNTk3KfDNQg/Qt7iELbontj9Ao2gIfqi+YVunxXADsO32sqsDz9iw9+3GJsLhWRF/P4d+dVAoT5dY8GAhgjyQTvAo9DxSK895byMVyZzWMWbLMtdCSjuavghy75JIK2OY9TYDoMv4H/fcEysQr14hnKC7oyluRE6UFgiGsWRzCdt3TcI/1BqHKZcFiSKG4gacIF4GyCXHdzd/gYLyQ==</xd:EncapsulatedX509Certificate>
            <xd:EncapsulatedX509Certificate>MIIDfjCCAmagAwIBAgIQWk0Eq2kmi5NMOEEOPGSixjANBgkqhkiG9w0BAQUFADBHMRIwEAYKCZImiZPyLGQBGRYCZ2UxEzARBgoJkiaJk/IsZAEZFgNuYmcxHDAaBgNVBAMTE05CRyBDbGFzcyAxIFJvb3QgQ0EwHhcNMTAxMTI0MjIzOTM0WhcNMjUxMTI0MjI0OTMzWjBHMRIwEAYKCZImiZPyLGQBGRYCZ2UxEzARBgoJkiaJk/IsZAEZFgNuYmcxHDAaBgNVBAMTE05CRyBDbGFzcyAxIFJvb3QgQ0EwggEiMA0GCSqGSIb3DQEBAQUAA4IBDwAwggEKAoIBAQC10LJuvb/cvZzGrHQLwHwBf+8UUxQYtOZKWzNTNgQ6N+4mZ1Z+APzEzWArGAOb+1saGjZxbln1SzXBVWjg9K/YwNojoRUgpMsgwhlfmqNVKTaJh9isLx0V7MNN+/9yZgspe2n/Enga4TaDzPsW9G8cfmTGkE12spVYnphGsz49Nz6mP907sT2efkca9Wgh7lo8UthX5UcpIFbsXa4W53Txg97zyD8nxs701yiZT/2qSPWUaulMG+scanSqnMUb0oifwX6HfpMH20cGs6vUWlZuJkDX3M0XCSMqqnLC3IBQNxkggONyu2Yo63puU5SsTCdsZspgYq3k6o88xB1+53X9AgMBAAGjZjBkMBMGCSsGAQQBgjcUAgQGHgQAQwBBMAsGA1UdDwQEAwIBhjAPBgNVHRMBAf8EBTADAQH/MB0GA1UdDgQWBBToJiwKg9bXwOj+rgh690UTRynyGTAQBgkrBgEEAYI3FQEEAwIBADANBgkqhkiG9w0BAQUFAAOCAQEAWsTvb+7fJL82wQBXrOrRXtBRInSKOve5YoXd43N9iylXSLHndIi5wiWEevExappJOD/d5QakbWAnT05kArleAPtPQYb7zazvnmC48CDFIPocHESAYjUnqixMnHFdpFr0+m1TArbZLVNOG65lc9o1kKSMv7dMlAlbNaL428TEnDK/TmVrLhwzsuhpu5yTscSNiKHVFSGA7N5IMYCU7Q/fPuhlAkoz5lfkJc3pxPXH1Fjjd+KE8PxfNmkpMduZBOJu4Eu7zW5MVyeGzUqGGgqED8VzO+XK7choDlUQz5GPoYBQhJlLzFg8cvNWfgmRNq3zuqoiH/spf7RGQCufR5wJqA==</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vt:lpstr>
      <vt:lpstr>1. key ratios</vt:lpstr>
      <vt:lpstr>2. RC</vt:lpstr>
      <vt:lpstr>3. 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Potskhverashvili</dc:creator>
  <cp:lastModifiedBy>Irma Potskhverashvili</cp:lastModifiedBy>
  <dcterms:created xsi:type="dcterms:W3CDTF">2022-10-26T17:04:29Z</dcterms:created>
  <dcterms:modified xsi:type="dcterms:W3CDTF">2023-03-01T08:59:08Z</dcterms:modified>
</cp:coreProperties>
</file>